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xj88\Desktop\面试\成绩\3.成绩发布\发布\"/>
    </mc:Choice>
  </mc:AlternateContent>
  <xr:revisionPtr revIDLastSave="0" documentId="13_ncr:1_{DB2DA23A-C414-498B-B62A-27916057DA50}" xr6:coauthVersionLast="47" xr6:coauthVersionMax="47" xr10:uidLastSave="{00000000-0000-0000-0000-000000000000}"/>
  <bookViews>
    <workbookView xWindow="-120" yWindow="-120" windowWidth="29040" windowHeight="15840" tabRatio="716" xr2:uid="{00000000-000D-0000-FFFF-FFFF00000000}"/>
  </bookViews>
  <sheets>
    <sheet name="成绩汇总-中学" sheetId="108" r:id="rId1"/>
  </sheets>
  <definedNames>
    <definedName name="_xlnm._FilterDatabase" localSheetId="0" hidden="1">'成绩汇总-中学'!$A$5:$O$53</definedName>
    <definedName name="_xlnm.Print_Titles" localSheetId="0">'成绩汇总-中学'!$3:$5</definedName>
  </definedNames>
  <calcPr calcId="191029"/>
</workbook>
</file>

<file path=xl/calcChain.xml><?xml version="1.0" encoding="utf-8"?>
<calcChain xmlns="http://schemas.openxmlformats.org/spreadsheetml/2006/main">
  <c r="O34" i="108" l="1"/>
  <c r="H6" i="108" l="1"/>
  <c r="J6" i="108"/>
  <c r="L6" i="108" s="1"/>
  <c r="H10" i="108"/>
  <c r="J10" i="108"/>
  <c r="L10" i="108" s="1"/>
  <c r="H13" i="108"/>
  <c r="K13" i="108" s="1"/>
  <c r="J13" i="108"/>
  <c r="L13" i="108" s="1"/>
  <c r="H11" i="108"/>
  <c r="J11" i="108"/>
  <c r="L11" i="108" s="1"/>
  <c r="H12" i="108"/>
  <c r="J12" i="108"/>
  <c r="L12" i="108" s="1"/>
  <c r="H9" i="108"/>
  <c r="J9" i="108"/>
  <c r="L9" i="108" s="1"/>
  <c r="H8" i="108"/>
  <c r="K8" i="108" s="1"/>
  <c r="J8" i="108"/>
  <c r="L8" i="108" s="1"/>
  <c r="H15" i="108"/>
  <c r="J15" i="108"/>
  <c r="L15" i="108" s="1"/>
  <c r="H16" i="108"/>
  <c r="K16" i="108" s="1"/>
  <c r="J16" i="108"/>
  <c r="L16" i="108" s="1"/>
  <c r="H17" i="108"/>
  <c r="K17" i="108" s="1"/>
  <c r="J17" i="108"/>
  <c r="L17" i="108" s="1"/>
  <c r="H14" i="108"/>
  <c r="J14" i="108"/>
  <c r="L14" i="108" s="1"/>
  <c r="H18" i="108"/>
  <c r="J18" i="108"/>
  <c r="L18" i="108" s="1"/>
  <c r="H19" i="108"/>
  <c r="K19" i="108" s="1"/>
  <c r="J19" i="108"/>
  <c r="L19" i="108" s="1"/>
  <c r="H20" i="108"/>
  <c r="J20" i="108"/>
  <c r="L20" i="108" s="1"/>
  <c r="H21" i="108"/>
  <c r="K21" i="108" s="1"/>
  <c r="J21" i="108"/>
  <c r="L21" i="108" s="1"/>
  <c r="H22" i="108"/>
  <c r="K22" i="108" s="1"/>
  <c r="J22" i="108"/>
  <c r="L22" i="108" s="1"/>
  <c r="H25" i="108"/>
  <c r="J25" i="108"/>
  <c r="L25" i="108" s="1"/>
  <c r="H26" i="108"/>
  <c r="J26" i="108"/>
  <c r="L26" i="108" s="1"/>
  <c r="H28" i="108"/>
  <c r="J28" i="108"/>
  <c r="L28" i="108" s="1"/>
  <c r="H23" i="108"/>
  <c r="J23" i="108"/>
  <c r="L23" i="108" s="1"/>
  <c r="H27" i="108"/>
  <c r="K27" i="108" s="1"/>
  <c r="J27" i="108"/>
  <c r="L27" i="108" s="1"/>
  <c r="H24" i="108"/>
  <c r="J24" i="108"/>
  <c r="L24" i="108" s="1"/>
  <c r="H31" i="108"/>
  <c r="J31" i="108"/>
  <c r="L31" i="108" s="1"/>
  <c r="H30" i="108"/>
  <c r="J30" i="108"/>
  <c r="L30" i="108" s="1"/>
  <c r="H32" i="108"/>
  <c r="J32" i="108"/>
  <c r="L32" i="108" s="1"/>
  <c r="H29" i="108"/>
  <c r="J29" i="108"/>
  <c r="L29" i="108" s="1"/>
  <c r="H47" i="108"/>
  <c r="K47" i="108" s="1"/>
  <c r="J47" i="108"/>
  <c r="L47" i="108" s="1"/>
  <c r="H41" i="108"/>
  <c r="J41" i="108"/>
  <c r="L41" i="108" s="1"/>
  <c r="H33" i="108"/>
  <c r="J33" i="108"/>
  <c r="L33" i="108" s="1"/>
  <c r="H50" i="108"/>
  <c r="J50" i="108"/>
  <c r="L50" i="108" s="1"/>
  <c r="H42" i="108"/>
  <c r="K42" i="108" s="1"/>
  <c r="J42" i="108"/>
  <c r="L42" i="108" s="1"/>
  <c r="H44" i="108"/>
  <c r="J44" i="108"/>
  <c r="L44" i="108" s="1"/>
  <c r="H36" i="108"/>
  <c r="K36" i="108" s="1"/>
  <c r="J36" i="108"/>
  <c r="L36" i="108" s="1"/>
  <c r="H45" i="108"/>
  <c r="J45" i="108"/>
  <c r="L45" i="108" s="1"/>
  <c r="H48" i="108"/>
  <c r="J48" i="108"/>
  <c r="L48" i="108" s="1"/>
  <c r="H43" i="108"/>
  <c r="J43" i="108"/>
  <c r="L43" i="108" s="1"/>
  <c r="H46" i="108"/>
  <c r="K46" i="108" s="1"/>
  <c r="J46" i="108"/>
  <c r="L46" i="108" s="1"/>
  <c r="H40" i="108"/>
  <c r="J40" i="108"/>
  <c r="L40" i="108" s="1"/>
  <c r="H39" i="108"/>
  <c r="K39" i="108" s="1"/>
  <c r="J39" i="108"/>
  <c r="L39" i="108" s="1"/>
  <c r="H37" i="108"/>
  <c r="J37" i="108"/>
  <c r="L37" i="108" s="1"/>
  <c r="H49" i="108"/>
  <c r="J49" i="108"/>
  <c r="L49" i="108" s="1"/>
  <c r="H38" i="108"/>
  <c r="J38" i="108"/>
  <c r="L38" i="108" s="1"/>
  <c r="H34" i="108"/>
  <c r="K34" i="108" s="1"/>
  <c r="J34" i="108"/>
  <c r="H35" i="108"/>
  <c r="J35" i="108"/>
  <c r="L35" i="108" s="1"/>
  <c r="H53" i="108"/>
  <c r="K53" i="108" s="1"/>
  <c r="J53" i="108"/>
  <c r="L53" i="108" s="1"/>
  <c r="H51" i="108"/>
  <c r="K51" i="108" s="1"/>
  <c r="J51" i="108"/>
  <c r="L51" i="108" s="1"/>
  <c r="H52" i="108"/>
  <c r="J52" i="108"/>
  <c r="L52" i="108" s="1"/>
  <c r="M53" i="108" l="1"/>
  <c r="N53" i="108" s="1"/>
  <c r="O53" i="108" s="1"/>
  <c r="K23" i="108"/>
  <c r="M23" i="108" s="1"/>
  <c r="K9" i="108"/>
  <c r="M9" i="108" s="1"/>
  <c r="K18" i="108"/>
  <c r="M18" i="108" s="1"/>
  <c r="K15" i="108"/>
  <c r="M15" i="108" s="1"/>
  <c r="K40" i="108"/>
  <c r="M40" i="108" s="1"/>
  <c r="K26" i="108"/>
  <c r="M26" i="108" s="1"/>
  <c r="K20" i="108"/>
  <c r="M20" i="108" s="1"/>
  <c r="K10" i="108"/>
  <c r="M10" i="108" s="1"/>
  <c r="K52" i="108"/>
  <c r="M52" i="108" s="1"/>
  <c r="K29" i="108"/>
  <c r="M29" i="108" s="1"/>
  <c r="K11" i="108"/>
  <c r="M11" i="108" s="1"/>
  <c r="K35" i="108"/>
  <c r="M35" i="108" s="1"/>
  <c r="N35" i="108" s="1"/>
  <c r="O35" i="108" s="1"/>
  <c r="K43" i="108"/>
  <c r="M43" i="108" s="1"/>
  <c r="K24" i="108"/>
  <c r="M24" i="108" s="1"/>
  <c r="K30" i="108"/>
  <c r="M30" i="108" s="1"/>
  <c r="K44" i="108"/>
  <c r="M44" i="108" s="1"/>
  <c r="K45" i="108"/>
  <c r="M45" i="108" s="1"/>
  <c r="K37" i="108"/>
  <c r="M37" i="108" s="1"/>
  <c r="N37" i="108" s="1"/>
  <c r="O37" i="108" s="1"/>
  <c r="K41" i="108"/>
  <c r="M41" i="108" s="1"/>
  <c r="K38" i="108"/>
  <c r="M38" i="108" s="1"/>
  <c r="K50" i="108"/>
  <c r="M50" i="108" s="1"/>
  <c r="M51" i="108"/>
  <c r="K49" i="108"/>
  <c r="M49" i="108" s="1"/>
  <c r="K48" i="108"/>
  <c r="M48" i="108" s="1"/>
  <c r="K33" i="108"/>
  <c r="M33" i="108" s="1"/>
  <c r="K32" i="108"/>
  <c r="M32" i="108" s="1"/>
  <c r="K31" i="108"/>
  <c r="M31" i="108" s="1"/>
  <c r="N31" i="108" s="1"/>
  <c r="O31" i="108" s="1"/>
  <c r="K28" i="108"/>
  <c r="M28" i="108" s="1"/>
  <c r="N28" i="108" s="1"/>
  <c r="O28" i="108" s="1"/>
  <c r="K25" i="108"/>
  <c r="M25" i="108" s="1"/>
  <c r="K14" i="108"/>
  <c r="M14" i="108" s="1"/>
  <c r="K12" i="108"/>
  <c r="M12" i="108" s="1"/>
  <c r="K6" i="108"/>
  <c r="M6" i="108" s="1"/>
  <c r="M39" i="108"/>
  <c r="M36" i="108"/>
  <c r="M47" i="108"/>
  <c r="M27" i="108"/>
  <c r="M21" i="108"/>
  <c r="M16" i="108"/>
  <c r="M13" i="108"/>
  <c r="M46" i="108"/>
  <c r="M42" i="108"/>
  <c r="M22" i="108"/>
  <c r="M19" i="108"/>
  <c r="M17" i="108"/>
  <c r="M8" i="108"/>
  <c r="J7" i="108"/>
  <c r="L7" i="108" s="1"/>
  <c r="H7" i="108"/>
  <c r="N20" i="108" l="1"/>
  <c r="O20" i="108" s="1"/>
  <c r="N16" i="108"/>
  <c r="O16" i="108" s="1"/>
  <c r="N14" i="108"/>
  <c r="O14" i="108" s="1"/>
  <c r="N50" i="108"/>
  <c r="O50" i="108" s="1"/>
  <c r="N48" i="108"/>
  <c r="O48" i="108" s="1"/>
  <c r="N43" i="108"/>
  <c r="O43" i="108" s="1"/>
  <c r="N26" i="108"/>
  <c r="O26" i="108" s="1"/>
  <c r="N12" i="108"/>
  <c r="O12" i="108" s="1"/>
  <c r="N13" i="108"/>
  <c r="O13" i="108" s="1"/>
  <c r="N25" i="108"/>
  <c r="O25" i="108" s="1"/>
  <c r="N11" i="108"/>
  <c r="O11" i="108" s="1"/>
  <c r="N15" i="108"/>
  <c r="O15" i="108" s="1"/>
  <c r="N38" i="108"/>
  <c r="O38" i="108" s="1"/>
  <c r="N40" i="108"/>
  <c r="O40" i="108" s="1"/>
  <c r="N45" i="108"/>
  <c r="O45" i="108" s="1"/>
  <c r="N29" i="108"/>
  <c r="O29" i="108" s="1"/>
  <c r="N18" i="108"/>
  <c r="O18" i="108" s="1"/>
  <c r="N49" i="108"/>
  <c r="O49" i="108" s="1"/>
  <c r="N17" i="108"/>
  <c r="O17" i="108" s="1"/>
  <c r="N27" i="108"/>
  <c r="O27" i="108" s="1"/>
  <c r="N22" i="108"/>
  <c r="O22" i="108" s="1"/>
  <c r="N47" i="108"/>
  <c r="O47" i="108" s="1"/>
  <c r="N51" i="108"/>
  <c r="O51" i="108" s="1"/>
  <c r="N44" i="108"/>
  <c r="O44" i="108" s="1"/>
  <c r="N52" i="108"/>
  <c r="O52" i="108" s="1"/>
  <c r="N41" i="108"/>
  <c r="O41" i="108" s="1"/>
  <c r="N21" i="108"/>
  <c r="O21" i="108" s="1"/>
  <c r="N19" i="108"/>
  <c r="O19" i="108" s="1"/>
  <c r="N42" i="108"/>
  <c r="O42" i="108" s="1"/>
  <c r="N36" i="108"/>
  <c r="O36" i="108" s="1"/>
  <c r="N32" i="108"/>
  <c r="O32" i="108" s="1"/>
  <c r="N30" i="108"/>
  <c r="O30" i="108" s="1"/>
  <c r="N23" i="108"/>
  <c r="O23" i="108" s="1"/>
  <c r="N46" i="108"/>
  <c r="O46" i="108" s="1"/>
  <c r="N39" i="108"/>
  <c r="O39" i="108" s="1"/>
  <c r="N33" i="108"/>
  <c r="O33" i="108" s="1"/>
  <c r="N24" i="108"/>
  <c r="O24" i="108" s="1"/>
  <c r="K7" i="108"/>
  <c r="M7" i="108" s="1"/>
  <c r="N7" i="108" s="1"/>
  <c r="O7" i="108" s="1"/>
  <c r="N10" i="108" l="1"/>
  <c r="O10" i="108" s="1"/>
  <c r="N8" i="108"/>
  <c r="O8" i="108" s="1"/>
  <c r="N6" i="108"/>
  <c r="O6" i="108" s="1"/>
  <c r="N9" i="108"/>
  <c r="O9" i="108" s="1"/>
</calcChain>
</file>

<file path=xl/sharedStrings.xml><?xml version="1.0" encoding="utf-8"?>
<sst xmlns="http://schemas.openxmlformats.org/spreadsheetml/2006/main" count="212" uniqueCount="134">
  <si>
    <t>序号</t>
    <phoneticPr fontId="4" type="noConversion"/>
  </si>
  <si>
    <t>应聘岗位</t>
    <phoneticPr fontId="4" type="noConversion"/>
  </si>
  <si>
    <t>姓名</t>
    <phoneticPr fontId="4" type="noConversion"/>
  </si>
  <si>
    <t>入围情况</t>
    <phoneticPr fontId="4" type="noConversion"/>
  </si>
  <si>
    <t>招聘
人数</t>
    <phoneticPr fontId="4" type="noConversion"/>
  </si>
  <si>
    <t>政策性
加分</t>
    <phoneticPr fontId="1" type="noConversion"/>
  </si>
  <si>
    <t>笔试
得分</t>
    <phoneticPr fontId="1" type="noConversion"/>
  </si>
  <si>
    <t>面试
得分</t>
    <phoneticPr fontId="1" type="noConversion"/>
  </si>
  <si>
    <t>笔试准考证号</t>
    <phoneticPr fontId="4" type="noConversion"/>
  </si>
  <si>
    <t>吴丽芳</t>
  </si>
  <si>
    <t>总成绩</t>
    <phoneticPr fontId="1" type="noConversion"/>
  </si>
  <si>
    <t>成绩排名</t>
  </si>
  <si>
    <t>初中道德与法治</t>
  </si>
  <si>
    <t>无</t>
  </si>
  <si>
    <t>张慧</t>
  </si>
  <si>
    <t>刘春梅</t>
  </si>
  <si>
    <t>连城县2026年公开招聘新任教师招聘成绩汇总表（中学）</t>
    <phoneticPr fontId="4" type="noConversion"/>
  </si>
  <si>
    <t>高中语文(01)</t>
  </si>
  <si>
    <t>高中语文(02)</t>
  </si>
  <si>
    <t>高中数学(01)</t>
  </si>
  <si>
    <t>高中数学(02)</t>
  </si>
  <si>
    <t>高中英语(02)</t>
  </si>
  <si>
    <t>高中思想政治(02)</t>
  </si>
  <si>
    <t>高中体育</t>
  </si>
  <si>
    <t>高中音乐</t>
  </si>
  <si>
    <t>高中生物(专项)</t>
  </si>
  <si>
    <t>初中历史</t>
  </si>
  <si>
    <t>初中地理</t>
  </si>
  <si>
    <t>初中生物</t>
  </si>
  <si>
    <t>初中教育(专项)</t>
  </si>
  <si>
    <t>江文成</t>
  </si>
  <si>
    <t>钟小荣</t>
  </si>
  <si>
    <t>丁泽宇</t>
  </si>
  <si>
    <t>余齐祥</t>
  </si>
  <si>
    <t>饶晨</t>
  </si>
  <si>
    <t>杨美玲</t>
  </si>
  <si>
    <t>杨澜</t>
  </si>
  <si>
    <t>蓝心悦</t>
  </si>
  <si>
    <t>邓超</t>
  </si>
  <si>
    <t>颜旭</t>
  </si>
  <si>
    <t>尹翔</t>
  </si>
  <si>
    <t>袁礼波</t>
  </si>
  <si>
    <t>尹泓</t>
  </si>
  <si>
    <t>甘月乔</t>
  </si>
  <si>
    <t>沈淑玲</t>
  </si>
  <si>
    <t>上官清清</t>
  </si>
  <si>
    <t>盛婉琴</t>
  </si>
  <si>
    <t>邱琼秀</t>
  </si>
  <si>
    <t>黄小燕</t>
  </si>
  <si>
    <t>肖艳花</t>
  </si>
  <si>
    <t>胥婷婷</t>
  </si>
  <si>
    <t>黄楠</t>
  </si>
  <si>
    <t>钱振松</t>
  </si>
  <si>
    <t>陈佳玥</t>
  </si>
  <si>
    <t>杨烨青</t>
  </si>
  <si>
    <t>李瑾榕</t>
  </si>
  <si>
    <t>吴键</t>
  </si>
  <si>
    <t>李爱金</t>
  </si>
  <si>
    <t>詹雪萍</t>
  </si>
  <si>
    <t>杨淑兰</t>
  </si>
  <si>
    <t>黄清萍</t>
  </si>
  <si>
    <t>赖舒晴</t>
  </si>
  <si>
    <t>林晋</t>
  </si>
  <si>
    <t>林丽萍</t>
  </si>
  <si>
    <t>林凯</t>
  </si>
  <si>
    <t>曾焱烽</t>
  </si>
  <si>
    <t>卢语欣</t>
  </si>
  <si>
    <t>陈雅琪</t>
  </si>
  <si>
    <t>马梦瑶</t>
  </si>
  <si>
    <t>黄春燕</t>
  </si>
  <si>
    <t>陈宇彬</t>
  </si>
  <si>
    <t>黄政坤</t>
  </si>
  <si>
    <t>林钰婷</t>
  </si>
  <si>
    <t>吴峂</t>
  </si>
  <si>
    <t>683126100572</t>
  </si>
  <si>
    <t>683126100344</t>
  </si>
  <si>
    <t>683126100906</t>
  </si>
  <si>
    <t>683126100611</t>
  </si>
  <si>
    <t>683126100985</t>
  </si>
  <si>
    <t>683126100981</t>
  </si>
  <si>
    <t>683126100845</t>
  </si>
  <si>
    <t>683126101096</t>
  </si>
  <si>
    <t>683226101248</t>
  </si>
  <si>
    <t>683226101180</t>
  </si>
  <si>
    <t>683226101502</t>
  </si>
  <si>
    <t>683226101602</t>
  </si>
  <si>
    <t>683226101472</t>
  </si>
  <si>
    <t>683226101600</t>
  </si>
  <si>
    <t>683226101552</t>
  </si>
  <si>
    <t>683326102046</t>
  </si>
  <si>
    <t>683326102119</t>
  </si>
  <si>
    <t>683326101911</t>
  </si>
  <si>
    <t>683326102231</t>
  </si>
  <si>
    <t>683326102010</t>
  </si>
  <si>
    <t>683326102011</t>
  </si>
  <si>
    <t>683326102157</t>
  </si>
  <si>
    <t>683726103071</t>
  </si>
  <si>
    <t>684526103855</t>
  </si>
  <si>
    <t>684526103880</t>
  </si>
  <si>
    <t>684526104052</t>
  </si>
  <si>
    <t>684326103585</t>
  </si>
  <si>
    <t>684326103598</t>
  </si>
  <si>
    <t>684326103613</t>
  </si>
  <si>
    <t>683626102724</t>
  </si>
  <si>
    <t>683726103099</t>
  </si>
  <si>
    <t>683726102947</t>
  </si>
  <si>
    <t>683826103295</t>
  </si>
  <si>
    <t>683826103274</t>
  </si>
  <si>
    <t>683826103339</t>
  </si>
  <si>
    <t>683826103237</t>
  </si>
  <si>
    <t>683826103239</t>
  </si>
  <si>
    <t>683826103303</t>
  </si>
  <si>
    <t>683926103467</t>
  </si>
  <si>
    <t>683926103472</t>
  </si>
  <si>
    <t>683926103397</t>
  </si>
  <si>
    <t>683926103412</t>
  </si>
  <si>
    <t>683926103429</t>
  </si>
  <si>
    <t>683926103424</t>
  </si>
  <si>
    <t>683626102772</t>
  </si>
  <si>
    <t>683626102694</t>
  </si>
  <si>
    <t>683626102670</t>
  </si>
  <si>
    <t>683126100323</t>
  </si>
  <si>
    <t>面试
百分制
分数</t>
    <phoneticPr fontId="1" type="noConversion"/>
  </si>
  <si>
    <t>笔试
百分制
分数</t>
    <phoneticPr fontId="1" type="noConversion"/>
  </si>
  <si>
    <t>附件1</t>
    <phoneticPr fontId="1" type="noConversion"/>
  </si>
  <si>
    <t>缺</t>
  </si>
  <si>
    <t>缺</t>
    <phoneticPr fontId="1" type="noConversion"/>
  </si>
  <si>
    <t>/</t>
    <phoneticPr fontId="1" type="noConversion"/>
  </si>
  <si>
    <t>笔试得分</t>
    <phoneticPr fontId="1" type="noConversion"/>
  </si>
  <si>
    <t>面试得分</t>
    <phoneticPr fontId="1" type="noConversion"/>
  </si>
  <si>
    <t>招聘成绩</t>
    <phoneticPr fontId="4" type="noConversion"/>
  </si>
  <si>
    <t>笔试
成绩</t>
    <phoneticPr fontId="1" type="noConversion"/>
  </si>
  <si>
    <t>面试
成绩</t>
    <phoneticPr fontId="1" type="noConversion"/>
  </si>
  <si>
    <t>马*惠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</si>
</sst>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仿宋"/>
      <family val="3"/>
      <charset val="134"/>
    </font>
    <font>
      <sz val="14"/>
      <color theme="1"/>
      <name val="方正小标宋简体"/>
      <family val="4"/>
      <charset val="134"/>
    </font>
    <font>
      <sz val="10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name val="仿宋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9" fillId="0" borderId="1" xfId="0" applyNumberFormat="1" applyFont="1" applyBorder="1">
      <alignment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Protection="1">
      <alignment vertical="center"/>
      <protection locked="0"/>
    </xf>
    <xf numFmtId="2" fontId="7" fillId="0" borderId="1" xfId="0" applyNumberFormat="1" applyFont="1" applyBorder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2" fontId="9" fillId="0" borderId="1" xfId="0" applyNumberFormat="1" applyFont="1" applyBorder="1" applyProtection="1">
      <alignment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404E-DDA2-492E-953A-3460AD1FF1B1}">
  <sheetPr>
    <tabColor rgb="FF00B0F0"/>
  </sheetPr>
  <dimension ref="A1:O53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T12" sqref="T12"/>
    </sheetView>
  </sheetViews>
  <sheetFormatPr defaultColWidth="9" defaultRowHeight="14.25" x14ac:dyDescent="0.15"/>
  <cols>
    <col min="1" max="1" width="5.5" bestFit="1" customWidth="1"/>
    <col min="2" max="2" width="18.375" bestFit="1" customWidth="1"/>
    <col min="3" max="3" width="5.5" bestFit="1" customWidth="1"/>
    <col min="4" max="4" width="9.5" bestFit="1" customWidth="1"/>
    <col min="5" max="5" width="12.375" customWidth="1"/>
    <col min="6" max="7" width="6.75" bestFit="1" customWidth="1"/>
    <col min="8" max="8" width="5.875" bestFit="1" customWidth="1"/>
    <col min="9" max="9" width="7.125" customWidth="1"/>
    <col min="10" max="10" width="7.5" bestFit="1" customWidth="1"/>
    <col min="11" max="12" width="5.875" bestFit="1" customWidth="1"/>
    <col min="13" max="13" width="6.75" customWidth="1"/>
    <col min="14" max="14" width="5.875" customWidth="1"/>
    <col min="15" max="15" width="9.5" customWidth="1"/>
  </cols>
  <sheetData>
    <row r="1" spans="1:15" ht="18" customHeight="1" x14ac:dyDescent="0.15">
      <c r="A1" s="23" t="s">
        <v>124</v>
      </c>
      <c r="B1" s="23"/>
    </row>
    <row r="2" spans="1:15" ht="35.25" customHeight="1" x14ac:dyDescent="0.1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8.95" customHeight="1" x14ac:dyDescent="0.15">
      <c r="A3" s="20" t="s">
        <v>0</v>
      </c>
      <c r="B3" s="20" t="s">
        <v>1</v>
      </c>
      <c r="C3" s="21" t="s">
        <v>4</v>
      </c>
      <c r="D3" s="20" t="s">
        <v>2</v>
      </c>
      <c r="E3" s="20" t="s">
        <v>8</v>
      </c>
      <c r="F3" s="20" t="s">
        <v>128</v>
      </c>
      <c r="G3" s="20"/>
      <c r="H3" s="20"/>
      <c r="I3" s="18" t="s">
        <v>129</v>
      </c>
      <c r="J3" s="18"/>
      <c r="K3" s="17" t="s">
        <v>130</v>
      </c>
      <c r="L3" s="17"/>
      <c r="M3" s="17"/>
      <c r="N3" s="17" t="s">
        <v>11</v>
      </c>
      <c r="O3" s="18" t="s">
        <v>3</v>
      </c>
    </row>
    <row r="4" spans="1:15" s="1" customFormat="1" ht="27" customHeight="1" x14ac:dyDescent="0.15">
      <c r="A4" s="20"/>
      <c r="B4" s="20"/>
      <c r="C4" s="21"/>
      <c r="D4" s="20"/>
      <c r="E4" s="20"/>
      <c r="F4" s="22" t="s">
        <v>123</v>
      </c>
      <c r="G4" s="22" t="s">
        <v>5</v>
      </c>
      <c r="H4" s="22" t="s">
        <v>6</v>
      </c>
      <c r="I4" s="17" t="s">
        <v>122</v>
      </c>
      <c r="J4" s="17" t="s">
        <v>7</v>
      </c>
      <c r="K4" s="17" t="s">
        <v>131</v>
      </c>
      <c r="L4" s="17" t="s">
        <v>132</v>
      </c>
      <c r="M4" s="17" t="s">
        <v>10</v>
      </c>
      <c r="N4" s="18"/>
      <c r="O4" s="18"/>
    </row>
    <row r="5" spans="1:15" s="1" customFormat="1" ht="27" customHeight="1" x14ac:dyDescent="0.15">
      <c r="A5" s="20"/>
      <c r="B5" s="20"/>
      <c r="C5" s="21"/>
      <c r="D5" s="20"/>
      <c r="E5" s="20"/>
      <c r="F5" s="22"/>
      <c r="G5" s="22"/>
      <c r="H5" s="22"/>
      <c r="I5" s="17"/>
      <c r="J5" s="17"/>
      <c r="K5" s="18"/>
      <c r="L5" s="17"/>
      <c r="M5" s="18"/>
      <c r="N5" s="18"/>
      <c r="O5" s="18"/>
    </row>
    <row r="6" spans="1:15" s="12" customFormat="1" ht="18.95" customHeight="1" x14ac:dyDescent="0.15">
      <c r="A6" s="2">
        <v>1</v>
      </c>
      <c r="B6" s="3" t="s">
        <v>17</v>
      </c>
      <c r="C6" s="4">
        <v>2</v>
      </c>
      <c r="D6" s="2" t="s">
        <v>30</v>
      </c>
      <c r="E6" s="16" t="s">
        <v>74</v>
      </c>
      <c r="F6" s="5">
        <v>74.33</v>
      </c>
      <c r="G6" s="6" t="s">
        <v>13</v>
      </c>
      <c r="H6" s="7">
        <f t="shared" ref="H6:H27" si="0">ROUND(SUM(F6:G6),2)</f>
        <v>74.33</v>
      </c>
      <c r="I6" s="8">
        <v>83.38</v>
      </c>
      <c r="J6" s="9">
        <f t="shared" ref="J6:J27" si="1">I6</f>
        <v>83.38</v>
      </c>
      <c r="K6" s="9">
        <f t="shared" ref="K6:K27" si="2">ROUND((H6/2),2)</f>
        <v>37.17</v>
      </c>
      <c r="L6" s="9">
        <f t="shared" ref="L6:L27" si="3">ROUND((J6/2),2)</f>
        <v>41.69</v>
      </c>
      <c r="M6" s="9">
        <f t="shared" ref="M6:M27" si="4">ROUND((K6+L6),2)</f>
        <v>78.86</v>
      </c>
      <c r="N6" s="10">
        <f>RANK(M6,$M$6:$M$10)</f>
        <v>1</v>
      </c>
      <c r="O6" s="11" t="str">
        <f>IF(N6&gt;C6,"","入围")</f>
        <v>入围</v>
      </c>
    </row>
    <row r="7" spans="1:15" s="12" customFormat="1" ht="18.95" customHeight="1" x14ac:dyDescent="0.15">
      <c r="A7" s="2">
        <v>2</v>
      </c>
      <c r="B7" s="3" t="s">
        <v>17</v>
      </c>
      <c r="C7" s="4">
        <v>2</v>
      </c>
      <c r="D7" s="2" t="s">
        <v>31</v>
      </c>
      <c r="E7" s="16" t="s">
        <v>75</v>
      </c>
      <c r="F7" s="5">
        <v>70.599999999999994</v>
      </c>
      <c r="G7" s="6" t="s">
        <v>13</v>
      </c>
      <c r="H7" s="7">
        <f t="shared" si="0"/>
        <v>70.599999999999994</v>
      </c>
      <c r="I7" s="8">
        <v>84.51</v>
      </c>
      <c r="J7" s="9">
        <f t="shared" si="1"/>
        <v>84.51</v>
      </c>
      <c r="K7" s="9">
        <f t="shared" si="2"/>
        <v>35.299999999999997</v>
      </c>
      <c r="L7" s="9">
        <f t="shared" si="3"/>
        <v>42.26</v>
      </c>
      <c r="M7" s="9">
        <f t="shared" si="4"/>
        <v>77.56</v>
      </c>
      <c r="N7" s="10">
        <f>RANK(M7,$M$6:$M$10)</f>
        <v>2</v>
      </c>
      <c r="O7" s="11" t="str">
        <f t="shared" ref="O7:O26" si="5">IF(N7&gt;C7,"","入围")</f>
        <v>入围</v>
      </c>
    </row>
    <row r="8" spans="1:15" s="12" customFormat="1" ht="18.95" customHeight="1" x14ac:dyDescent="0.15">
      <c r="A8" s="2">
        <v>3</v>
      </c>
      <c r="B8" s="3" t="s">
        <v>17</v>
      </c>
      <c r="C8" s="4">
        <v>2</v>
      </c>
      <c r="D8" s="2" t="s">
        <v>34</v>
      </c>
      <c r="E8" s="16" t="s">
        <v>78</v>
      </c>
      <c r="F8" s="5">
        <v>65.069999999999993</v>
      </c>
      <c r="G8" s="6" t="s">
        <v>13</v>
      </c>
      <c r="H8" s="7">
        <f t="shared" si="0"/>
        <v>65.069999999999993</v>
      </c>
      <c r="I8" s="8">
        <v>83.12</v>
      </c>
      <c r="J8" s="9">
        <f t="shared" si="1"/>
        <v>83.12</v>
      </c>
      <c r="K8" s="9">
        <f t="shared" si="2"/>
        <v>32.54</v>
      </c>
      <c r="L8" s="9">
        <f t="shared" si="3"/>
        <v>41.56</v>
      </c>
      <c r="M8" s="9">
        <f t="shared" si="4"/>
        <v>74.099999999999994</v>
      </c>
      <c r="N8" s="10">
        <f>RANK(M8,$M$6:$M$10)</f>
        <v>3</v>
      </c>
      <c r="O8" s="11" t="str">
        <f t="shared" si="5"/>
        <v/>
      </c>
    </row>
    <row r="9" spans="1:15" s="12" customFormat="1" ht="18.95" customHeight="1" x14ac:dyDescent="0.15">
      <c r="A9" s="2">
        <v>4</v>
      </c>
      <c r="B9" s="3" t="s">
        <v>17</v>
      </c>
      <c r="C9" s="4">
        <v>2</v>
      </c>
      <c r="D9" s="2" t="s">
        <v>33</v>
      </c>
      <c r="E9" s="16" t="s">
        <v>77</v>
      </c>
      <c r="F9" s="5">
        <v>65.13</v>
      </c>
      <c r="G9" s="6" t="s">
        <v>13</v>
      </c>
      <c r="H9" s="7">
        <f t="shared" si="0"/>
        <v>65.13</v>
      </c>
      <c r="I9" s="8">
        <v>81.849999999999994</v>
      </c>
      <c r="J9" s="9">
        <f t="shared" si="1"/>
        <v>81.849999999999994</v>
      </c>
      <c r="K9" s="9">
        <f t="shared" si="2"/>
        <v>32.57</v>
      </c>
      <c r="L9" s="9">
        <f t="shared" si="3"/>
        <v>40.93</v>
      </c>
      <c r="M9" s="9">
        <f t="shared" si="4"/>
        <v>73.5</v>
      </c>
      <c r="N9" s="10">
        <f>RANK(M9,$M$6:$M$10)</f>
        <v>4</v>
      </c>
      <c r="O9" s="11" t="str">
        <f t="shared" si="5"/>
        <v/>
      </c>
    </row>
    <row r="10" spans="1:15" s="12" customFormat="1" ht="18.95" customHeight="1" x14ac:dyDescent="0.15">
      <c r="A10" s="2">
        <v>5</v>
      </c>
      <c r="B10" s="3" t="s">
        <v>17</v>
      </c>
      <c r="C10" s="4">
        <v>2</v>
      </c>
      <c r="D10" s="2" t="s">
        <v>32</v>
      </c>
      <c r="E10" s="16" t="s">
        <v>76</v>
      </c>
      <c r="F10" s="5">
        <v>65.53</v>
      </c>
      <c r="G10" s="6" t="s">
        <v>13</v>
      </c>
      <c r="H10" s="7">
        <f t="shared" si="0"/>
        <v>65.53</v>
      </c>
      <c r="I10" s="8">
        <v>78.959999999999994</v>
      </c>
      <c r="J10" s="9">
        <f t="shared" si="1"/>
        <v>78.959999999999994</v>
      </c>
      <c r="K10" s="9">
        <f t="shared" si="2"/>
        <v>32.770000000000003</v>
      </c>
      <c r="L10" s="9">
        <f t="shared" si="3"/>
        <v>39.479999999999997</v>
      </c>
      <c r="M10" s="9">
        <f t="shared" si="4"/>
        <v>72.25</v>
      </c>
      <c r="N10" s="10">
        <f>RANK(M10,$M$6:$M$10)</f>
        <v>5</v>
      </c>
      <c r="O10" s="11" t="str">
        <f t="shared" si="5"/>
        <v/>
      </c>
    </row>
    <row r="11" spans="1:15" s="12" customFormat="1" ht="18.95" customHeight="1" x14ac:dyDescent="0.15">
      <c r="A11" s="2">
        <v>6</v>
      </c>
      <c r="B11" s="3" t="s">
        <v>18</v>
      </c>
      <c r="C11" s="4">
        <v>1</v>
      </c>
      <c r="D11" s="2" t="s">
        <v>35</v>
      </c>
      <c r="E11" s="16" t="s">
        <v>79</v>
      </c>
      <c r="F11" s="5">
        <v>68.930000000000007</v>
      </c>
      <c r="G11" s="6" t="s">
        <v>13</v>
      </c>
      <c r="H11" s="7">
        <f t="shared" si="0"/>
        <v>68.930000000000007</v>
      </c>
      <c r="I11" s="8">
        <v>83.26</v>
      </c>
      <c r="J11" s="9">
        <f t="shared" si="1"/>
        <v>83.26</v>
      </c>
      <c r="K11" s="9">
        <f t="shared" si="2"/>
        <v>34.47</v>
      </c>
      <c r="L11" s="9">
        <f t="shared" si="3"/>
        <v>41.63</v>
      </c>
      <c r="M11" s="9">
        <f t="shared" si="4"/>
        <v>76.099999999999994</v>
      </c>
      <c r="N11" s="10">
        <f>RANK(M11,$M$11:$M$13)</f>
        <v>1</v>
      </c>
      <c r="O11" s="11" t="str">
        <f>IF(N11&gt;C11,"","入围")</f>
        <v>入围</v>
      </c>
    </row>
    <row r="12" spans="1:15" s="12" customFormat="1" ht="18.95" customHeight="1" x14ac:dyDescent="0.15">
      <c r="A12" s="2">
        <v>7</v>
      </c>
      <c r="B12" s="3" t="s">
        <v>18</v>
      </c>
      <c r="C12" s="4">
        <v>1</v>
      </c>
      <c r="D12" s="2" t="s">
        <v>36</v>
      </c>
      <c r="E12" s="16" t="s">
        <v>80</v>
      </c>
      <c r="F12" s="5">
        <v>66.73</v>
      </c>
      <c r="G12" s="6" t="s">
        <v>13</v>
      </c>
      <c r="H12" s="7">
        <f t="shared" si="0"/>
        <v>66.73</v>
      </c>
      <c r="I12" s="8">
        <v>84.71</v>
      </c>
      <c r="J12" s="9">
        <f t="shared" si="1"/>
        <v>84.71</v>
      </c>
      <c r="K12" s="9">
        <f t="shared" si="2"/>
        <v>33.369999999999997</v>
      </c>
      <c r="L12" s="9">
        <f t="shared" si="3"/>
        <v>42.36</v>
      </c>
      <c r="M12" s="9">
        <f t="shared" si="4"/>
        <v>75.73</v>
      </c>
      <c r="N12" s="10">
        <f>RANK(M12,$M$11:$M$13)</f>
        <v>2</v>
      </c>
      <c r="O12" s="11" t="str">
        <f t="shared" si="5"/>
        <v/>
      </c>
    </row>
    <row r="13" spans="1:15" s="12" customFormat="1" ht="18.95" customHeight="1" x14ac:dyDescent="0.15">
      <c r="A13" s="2">
        <v>8</v>
      </c>
      <c r="B13" s="3" t="s">
        <v>18</v>
      </c>
      <c r="C13" s="4">
        <v>1</v>
      </c>
      <c r="D13" s="2" t="s">
        <v>37</v>
      </c>
      <c r="E13" s="16" t="s">
        <v>81</v>
      </c>
      <c r="F13" s="5">
        <v>57.6</v>
      </c>
      <c r="G13" s="6" t="s">
        <v>13</v>
      </c>
      <c r="H13" s="7">
        <f t="shared" si="0"/>
        <v>57.6</v>
      </c>
      <c r="I13" s="8">
        <v>81</v>
      </c>
      <c r="J13" s="9">
        <f t="shared" si="1"/>
        <v>81</v>
      </c>
      <c r="K13" s="9">
        <f t="shared" si="2"/>
        <v>28.8</v>
      </c>
      <c r="L13" s="9">
        <f t="shared" si="3"/>
        <v>40.5</v>
      </c>
      <c r="M13" s="9">
        <f t="shared" si="4"/>
        <v>69.3</v>
      </c>
      <c r="N13" s="10">
        <f>RANK(M13,$M$11:$M$13)</f>
        <v>3</v>
      </c>
      <c r="O13" s="11" t="str">
        <f t="shared" si="5"/>
        <v/>
      </c>
    </row>
    <row r="14" spans="1:15" s="12" customFormat="1" ht="18.95" customHeight="1" x14ac:dyDescent="0.15">
      <c r="A14" s="2">
        <v>9</v>
      </c>
      <c r="B14" s="3" t="s">
        <v>19</v>
      </c>
      <c r="C14" s="4">
        <v>3</v>
      </c>
      <c r="D14" s="2" t="s">
        <v>38</v>
      </c>
      <c r="E14" s="16" t="s">
        <v>82</v>
      </c>
      <c r="F14" s="5">
        <v>66.87</v>
      </c>
      <c r="G14" s="6" t="s">
        <v>13</v>
      </c>
      <c r="H14" s="7">
        <f t="shared" si="0"/>
        <v>66.87</v>
      </c>
      <c r="I14" s="8">
        <v>82.9</v>
      </c>
      <c r="J14" s="9">
        <f t="shared" si="1"/>
        <v>82.9</v>
      </c>
      <c r="K14" s="9">
        <f t="shared" si="2"/>
        <v>33.44</v>
      </c>
      <c r="L14" s="9">
        <f t="shared" si="3"/>
        <v>41.45</v>
      </c>
      <c r="M14" s="9">
        <f t="shared" si="4"/>
        <v>74.89</v>
      </c>
      <c r="N14" s="10">
        <f>RANK(M14,$M$14:$M$18)</f>
        <v>1</v>
      </c>
      <c r="O14" s="11" t="str">
        <f>IF(N14&gt;C14,"","入围")</f>
        <v>入围</v>
      </c>
    </row>
    <row r="15" spans="1:15" s="12" customFormat="1" ht="18.95" customHeight="1" x14ac:dyDescent="0.15">
      <c r="A15" s="2">
        <v>10</v>
      </c>
      <c r="B15" s="3" t="s">
        <v>19</v>
      </c>
      <c r="C15" s="4">
        <v>3</v>
      </c>
      <c r="D15" s="2" t="s">
        <v>39</v>
      </c>
      <c r="E15" s="16" t="s">
        <v>83</v>
      </c>
      <c r="F15" s="5">
        <v>58.87</v>
      </c>
      <c r="G15" s="6" t="s">
        <v>13</v>
      </c>
      <c r="H15" s="7">
        <f t="shared" si="0"/>
        <v>58.87</v>
      </c>
      <c r="I15" s="8">
        <v>86.32</v>
      </c>
      <c r="J15" s="9">
        <f t="shared" si="1"/>
        <v>86.32</v>
      </c>
      <c r="K15" s="9">
        <f t="shared" si="2"/>
        <v>29.44</v>
      </c>
      <c r="L15" s="9">
        <f t="shared" si="3"/>
        <v>43.16</v>
      </c>
      <c r="M15" s="9">
        <f t="shared" si="4"/>
        <v>72.599999999999994</v>
      </c>
      <c r="N15" s="10">
        <f>RANK(M15,$M$14:$M$18)</f>
        <v>2</v>
      </c>
      <c r="O15" s="11" t="str">
        <f t="shared" si="5"/>
        <v>入围</v>
      </c>
    </row>
    <row r="16" spans="1:15" s="12" customFormat="1" ht="18.95" customHeight="1" x14ac:dyDescent="0.15">
      <c r="A16" s="2">
        <v>11</v>
      </c>
      <c r="B16" s="3" t="s">
        <v>19</v>
      </c>
      <c r="C16" s="4">
        <v>3</v>
      </c>
      <c r="D16" s="2" t="s">
        <v>40</v>
      </c>
      <c r="E16" s="16" t="s">
        <v>84</v>
      </c>
      <c r="F16" s="5">
        <v>55.07</v>
      </c>
      <c r="G16" s="6" t="s">
        <v>13</v>
      </c>
      <c r="H16" s="7">
        <f t="shared" si="0"/>
        <v>55.07</v>
      </c>
      <c r="I16" s="13">
        <v>84.67</v>
      </c>
      <c r="J16" s="9">
        <f t="shared" si="1"/>
        <v>84.67</v>
      </c>
      <c r="K16" s="9">
        <f t="shared" si="2"/>
        <v>27.54</v>
      </c>
      <c r="L16" s="9">
        <f t="shared" si="3"/>
        <v>42.34</v>
      </c>
      <c r="M16" s="9">
        <f t="shared" si="4"/>
        <v>69.88</v>
      </c>
      <c r="N16" s="10">
        <f>RANK(M16,$M$14:$M$18)</f>
        <v>3</v>
      </c>
      <c r="O16" s="11" t="str">
        <f t="shared" si="5"/>
        <v>入围</v>
      </c>
    </row>
    <row r="17" spans="1:15" s="12" customFormat="1" ht="18.95" customHeight="1" x14ac:dyDescent="0.15">
      <c r="A17" s="2">
        <v>12</v>
      </c>
      <c r="B17" s="3" t="s">
        <v>19</v>
      </c>
      <c r="C17" s="4">
        <v>3</v>
      </c>
      <c r="D17" s="2" t="s">
        <v>41</v>
      </c>
      <c r="E17" s="16" t="s">
        <v>85</v>
      </c>
      <c r="F17" s="5">
        <v>50.67</v>
      </c>
      <c r="G17" s="6" t="s">
        <v>13</v>
      </c>
      <c r="H17" s="7">
        <f t="shared" si="0"/>
        <v>50.67</v>
      </c>
      <c r="I17" s="8">
        <v>84.7</v>
      </c>
      <c r="J17" s="9">
        <f t="shared" si="1"/>
        <v>84.7</v>
      </c>
      <c r="K17" s="9">
        <f t="shared" si="2"/>
        <v>25.34</v>
      </c>
      <c r="L17" s="9">
        <f t="shared" si="3"/>
        <v>42.35</v>
      </c>
      <c r="M17" s="9">
        <f t="shared" si="4"/>
        <v>67.69</v>
      </c>
      <c r="N17" s="10">
        <f>RANK(M17,$M$14:$M$18)</f>
        <v>4</v>
      </c>
      <c r="O17" s="11" t="str">
        <f t="shared" si="5"/>
        <v/>
      </c>
    </row>
    <row r="18" spans="1:15" s="12" customFormat="1" ht="18.95" customHeight="1" x14ac:dyDescent="0.15">
      <c r="A18" s="2">
        <v>13</v>
      </c>
      <c r="B18" s="3" t="s">
        <v>19</v>
      </c>
      <c r="C18" s="4">
        <v>3</v>
      </c>
      <c r="D18" s="2" t="s">
        <v>42</v>
      </c>
      <c r="E18" s="16" t="s">
        <v>86</v>
      </c>
      <c r="F18" s="5">
        <v>50.2</v>
      </c>
      <c r="G18" s="6" t="s">
        <v>13</v>
      </c>
      <c r="H18" s="7">
        <f t="shared" si="0"/>
        <v>50.2</v>
      </c>
      <c r="I18" s="8">
        <v>80.180000000000007</v>
      </c>
      <c r="J18" s="9">
        <f t="shared" si="1"/>
        <v>80.180000000000007</v>
      </c>
      <c r="K18" s="9">
        <f t="shared" si="2"/>
        <v>25.1</v>
      </c>
      <c r="L18" s="9">
        <f t="shared" si="3"/>
        <v>40.090000000000003</v>
      </c>
      <c r="M18" s="9">
        <f t="shared" si="4"/>
        <v>65.19</v>
      </c>
      <c r="N18" s="10">
        <f>RANK(M18,$M$14:$M$18)</f>
        <v>5</v>
      </c>
      <c r="O18" s="11" t="str">
        <f t="shared" si="5"/>
        <v/>
      </c>
    </row>
    <row r="19" spans="1:15" s="12" customFormat="1" ht="18.95" customHeight="1" x14ac:dyDescent="0.15">
      <c r="A19" s="2">
        <v>14</v>
      </c>
      <c r="B19" s="3" t="s">
        <v>20</v>
      </c>
      <c r="C19" s="4">
        <v>2</v>
      </c>
      <c r="D19" s="2" t="s">
        <v>9</v>
      </c>
      <c r="E19" s="16" t="s">
        <v>87</v>
      </c>
      <c r="F19" s="5">
        <v>66.2</v>
      </c>
      <c r="G19" s="6" t="s">
        <v>13</v>
      </c>
      <c r="H19" s="7">
        <f t="shared" si="0"/>
        <v>66.2</v>
      </c>
      <c r="I19" s="8">
        <v>87.51</v>
      </c>
      <c r="J19" s="9">
        <f t="shared" si="1"/>
        <v>87.51</v>
      </c>
      <c r="K19" s="9">
        <f t="shared" si="2"/>
        <v>33.1</v>
      </c>
      <c r="L19" s="9">
        <f t="shared" si="3"/>
        <v>43.76</v>
      </c>
      <c r="M19" s="9">
        <f t="shared" si="4"/>
        <v>76.86</v>
      </c>
      <c r="N19" s="10">
        <f>RANK(M19,$M$19:$M$20)</f>
        <v>1</v>
      </c>
      <c r="O19" s="11" t="str">
        <f>IF(N19&gt;C19,"","入围")</f>
        <v>入围</v>
      </c>
    </row>
    <row r="20" spans="1:15" s="12" customFormat="1" ht="18.95" customHeight="1" x14ac:dyDescent="0.15">
      <c r="A20" s="2">
        <v>15</v>
      </c>
      <c r="B20" s="3" t="s">
        <v>20</v>
      </c>
      <c r="C20" s="4">
        <v>2</v>
      </c>
      <c r="D20" s="2" t="s">
        <v>43</v>
      </c>
      <c r="E20" s="16" t="s">
        <v>88</v>
      </c>
      <c r="F20" s="5">
        <v>53.67</v>
      </c>
      <c r="G20" s="6" t="s">
        <v>13</v>
      </c>
      <c r="H20" s="7">
        <f t="shared" si="0"/>
        <v>53.67</v>
      </c>
      <c r="I20" s="8">
        <v>83.92</v>
      </c>
      <c r="J20" s="9">
        <f t="shared" si="1"/>
        <v>83.92</v>
      </c>
      <c r="K20" s="9">
        <f t="shared" si="2"/>
        <v>26.84</v>
      </c>
      <c r="L20" s="9">
        <f t="shared" si="3"/>
        <v>41.96</v>
      </c>
      <c r="M20" s="9">
        <f t="shared" si="4"/>
        <v>68.8</v>
      </c>
      <c r="N20" s="10">
        <f>RANK(M20,$M$19:$M$20)</f>
        <v>2</v>
      </c>
      <c r="O20" s="11" t="str">
        <f t="shared" si="5"/>
        <v>入围</v>
      </c>
    </row>
    <row r="21" spans="1:15" s="12" customFormat="1" ht="18.95" customHeight="1" x14ac:dyDescent="0.15">
      <c r="A21" s="2">
        <v>16</v>
      </c>
      <c r="B21" s="3" t="s">
        <v>21</v>
      </c>
      <c r="C21" s="4">
        <v>4</v>
      </c>
      <c r="D21" s="2" t="s">
        <v>44</v>
      </c>
      <c r="E21" s="16" t="s">
        <v>89</v>
      </c>
      <c r="F21" s="5">
        <v>60.73</v>
      </c>
      <c r="G21" s="6">
        <v>5</v>
      </c>
      <c r="H21" s="7">
        <f t="shared" si="0"/>
        <v>65.73</v>
      </c>
      <c r="I21" s="8">
        <v>88.4</v>
      </c>
      <c r="J21" s="9">
        <f t="shared" si="1"/>
        <v>88.4</v>
      </c>
      <c r="K21" s="9">
        <f t="shared" si="2"/>
        <v>32.869999999999997</v>
      </c>
      <c r="L21" s="9">
        <f t="shared" si="3"/>
        <v>44.2</v>
      </c>
      <c r="M21" s="9">
        <f t="shared" si="4"/>
        <v>77.069999999999993</v>
      </c>
      <c r="N21" s="10">
        <f t="shared" ref="N21:N27" si="6">RANK(M21,$M$21:$M$27)</f>
        <v>1</v>
      </c>
      <c r="O21" s="11" t="str">
        <f t="shared" si="5"/>
        <v>入围</v>
      </c>
    </row>
    <row r="22" spans="1:15" s="12" customFormat="1" ht="18.95" customHeight="1" x14ac:dyDescent="0.15">
      <c r="A22" s="2">
        <v>17</v>
      </c>
      <c r="B22" s="3" t="s">
        <v>21</v>
      </c>
      <c r="C22" s="4">
        <v>4</v>
      </c>
      <c r="D22" s="2" t="s">
        <v>14</v>
      </c>
      <c r="E22" s="16" t="s">
        <v>90</v>
      </c>
      <c r="F22" s="5">
        <v>61.47</v>
      </c>
      <c r="G22" s="6" t="s">
        <v>13</v>
      </c>
      <c r="H22" s="7">
        <f t="shared" si="0"/>
        <v>61.47</v>
      </c>
      <c r="I22" s="8">
        <v>88.95</v>
      </c>
      <c r="J22" s="9">
        <f t="shared" si="1"/>
        <v>88.95</v>
      </c>
      <c r="K22" s="9">
        <f t="shared" si="2"/>
        <v>30.74</v>
      </c>
      <c r="L22" s="9">
        <f t="shared" si="3"/>
        <v>44.48</v>
      </c>
      <c r="M22" s="9">
        <f t="shared" si="4"/>
        <v>75.22</v>
      </c>
      <c r="N22" s="10">
        <f t="shared" si="6"/>
        <v>2</v>
      </c>
      <c r="O22" s="11" t="str">
        <f t="shared" si="5"/>
        <v>入围</v>
      </c>
    </row>
    <row r="23" spans="1:15" s="12" customFormat="1" ht="18.95" customHeight="1" x14ac:dyDescent="0.15">
      <c r="A23" s="2">
        <v>18</v>
      </c>
      <c r="B23" s="3" t="s">
        <v>21</v>
      </c>
      <c r="C23" s="4">
        <v>4</v>
      </c>
      <c r="D23" s="2" t="s">
        <v>45</v>
      </c>
      <c r="E23" s="16" t="s">
        <v>91</v>
      </c>
      <c r="F23" s="5">
        <v>59.53</v>
      </c>
      <c r="G23" s="6" t="s">
        <v>13</v>
      </c>
      <c r="H23" s="7">
        <f t="shared" si="0"/>
        <v>59.53</v>
      </c>
      <c r="I23" s="8">
        <v>86.49</v>
      </c>
      <c r="J23" s="9">
        <f t="shared" si="1"/>
        <v>86.49</v>
      </c>
      <c r="K23" s="9">
        <f t="shared" si="2"/>
        <v>29.77</v>
      </c>
      <c r="L23" s="9">
        <f t="shared" si="3"/>
        <v>43.25</v>
      </c>
      <c r="M23" s="9">
        <f t="shared" si="4"/>
        <v>73.02</v>
      </c>
      <c r="N23" s="10">
        <f t="shared" si="6"/>
        <v>3</v>
      </c>
      <c r="O23" s="11" t="str">
        <f t="shared" si="5"/>
        <v>入围</v>
      </c>
    </row>
    <row r="24" spans="1:15" s="12" customFormat="1" ht="18.95" customHeight="1" x14ac:dyDescent="0.15">
      <c r="A24" s="2">
        <v>19</v>
      </c>
      <c r="B24" s="3" t="s">
        <v>21</v>
      </c>
      <c r="C24" s="4">
        <v>4</v>
      </c>
      <c r="D24" s="2" t="s">
        <v>46</v>
      </c>
      <c r="E24" s="16" t="s">
        <v>92</v>
      </c>
      <c r="F24" s="5">
        <v>58.87</v>
      </c>
      <c r="G24" s="6" t="s">
        <v>13</v>
      </c>
      <c r="H24" s="7">
        <f t="shared" si="0"/>
        <v>58.87</v>
      </c>
      <c r="I24" s="8">
        <v>87.12</v>
      </c>
      <c r="J24" s="9">
        <f t="shared" si="1"/>
        <v>87.12</v>
      </c>
      <c r="K24" s="9">
        <f t="shared" si="2"/>
        <v>29.44</v>
      </c>
      <c r="L24" s="9">
        <f t="shared" si="3"/>
        <v>43.56</v>
      </c>
      <c r="M24" s="9">
        <f t="shared" si="4"/>
        <v>73</v>
      </c>
      <c r="N24" s="10">
        <f t="shared" si="6"/>
        <v>4</v>
      </c>
      <c r="O24" s="11" t="str">
        <f>IF(N24&gt;C24,"","入围")</f>
        <v>入围</v>
      </c>
    </row>
    <row r="25" spans="1:15" s="12" customFormat="1" ht="18.95" customHeight="1" x14ac:dyDescent="0.15">
      <c r="A25" s="2">
        <v>20</v>
      </c>
      <c r="B25" s="3" t="s">
        <v>21</v>
      </c>
      <c r="C25" s="4">
        <v>4</v>
      </c>
      <c r="D25" s="2" t="s">
        <v>49</v>
      </c>
      <c r="E25" s="16" t="s">
        <v>95</v>
      </c>
      <c r="F25" s="5">
        <v>50.8</v>
      </c>
      <c r="G25" s="6" t="s">
        <v>13</v>
      </c>
      <c r="H25" s="7">
        <f t="shared" si="0"/>
        <v>50.8</v>
      </c>
      <c r="I25" s="8">
        <v>89.16</v>
      </c>
      <c r="J25" s="9">
        <f t="shared" si="1"/>
        <v>89.16</v>
      </c>
      <c r="K25" s="9">
        <f t="shared" si="2"/>
        <v>25.4</v>
      </c>
      <c r="L25" s="9">
        <f t="shared" si="3"/>
        <v>44.58</v>
      </c>
      <c r="M25" s="9">
        <f t="shared" si="4"/>
        <v>69.98</v>
      </c>
      <c r="N25" s="10">
        <f t="shared" si="6"/>
        <v>5</v>
      </c>
      <c r="O25" s="11" t="str">
        <f t="shared" si="5"/>
        <v/>
      </c>
    </row>
    <row r="26" spans="1:15" s="12" customFormat="1" ht="18.95" customHeight="1" x14ac:dyDescent="0.15">
      <c r="A26" s="2">
        <v>21</v>
      </c>
      <c r="B26" s="3" t="s">
        <v>21</v>
      </c>
      <c r="C26" s="4">
        <v>4</v>
      </c>
      <c r="D26" s="2" t="s">
        <v>47</v>
      </c>
      <c r="E26" s="16" t="s">
        <v>93</v>
      </c>
      <c r="F26" s="5">
        <v>58.33</v>
      </c>
      <c r="G26" s="6" t="s">
        <v>13</v>
      </c>
      <c r="H26" s="7">
        <f t="shared" si="0"/>
        <v>58.33</v>
      </c>
      <c r="I26" s="8">
        <v>78.33</v>
      </c>
      <c r="J26" s="9">
        <f t="shared" si="1"/>
        <v>78.33</v>
      </c>
      <c r="K26" s="9">
        <f t="shared" si="2"/>
        <v>29.17</v>
      </c>
      <c r="L26" s="9">
        <f t="shared" si="3"/>
        <v>39.17</v>
      </c>
      <c r="M26" s="9">
        <f t="shared" si="4"/>
        <v>68.34</v>
      </c>
      <c r="N26" s="10">
        <f t="shared" si="6"/>
        <v>6</v>
      </c>
      <c r="O26" s="11" t="str">
        <f t="shared" si="5"/>
        <v/>
      </c>
    </row>
    <row r="27" spans="1:15" s="12" customFormat="1" ht="18.95" customHeight="1" x14ac:dyDescent="0.15">
      <c r="A27" s="2">
        <v>22</v>
      </c>
      <c r="B27" s="3" t="s">
        <v>21</v>
      </c>
      <c r="C27" s="4">
        <v>4</v>
      </c>
      <c r="D27" s="2" t="s">
        <v>48</v>
      </c>
      <c r="E27" s="16" t="s">
        <v>94</v>
      </c>
      <c r="F27" s="5">
        <v>50.27</v>
      </c>
      <c r="G27" s="6">
        <v>5</v>
      </c>
      <c r="H27" s="7">
        <f t="shared" si="0"/>
        <v>55.27</v>
      </c>
      <c r="I27" s="8">
        <v>79.7</v>
      </c>
      <c r="J27" s="9">
        <f t="shared" si="1"/>
        <v>79.7</v>
      </c>
      <c r="K27" s="9">
        <f t="shared" si="2"/>
        <v>27.64</v>
      </c>
      <c r="L27" s="9">
        <f t="shared" si="3"/>
        <v>39.85</v>
      </c>
      <c r="M27" s="9">
        <f t="shared" si="4"/>
        <v>67.489999999999995</v>
      </c>
      <c r="N27" s="10">
        <f t="shared" si="6"/>
        <v>7</v>
      </c>
      <c r="O27" s="11" t="str">
        <f>IF(N27&gt;C27,"","入围")</f>
        <v/>
      </c>
    </row>
    <row r="28" spans="1:15" s="12" customFormat="1" ht="18.95" customHeight="1" x14ac:dyDescent="0.15">
      <c r="A28" s="2">
        <v>23</v>
      </c>
      <c r="B28" s="3" t="s">
        <v>22</v>
      </c>
      <c r="C28" s="4">
        <v>1</v>
      </c>
      <c r="D28" s="2" t="s">
        <v>50</v>
      </c>
      <c r="E28" s="16" t="s">
        <v>96</v>
      </c>
      <c r="F28" s="5">
        <v>63.13</v>
      </c>
      <c r="G28" s="6" t="s">
        <v>13</v>
      </c>
      <c r="H28" s="7">
        <f t="shared" ref="H28:H53" si="7">ROUND(SUM(F28:G28),2)</f>
        <v>63.13</v>
      </c>
      <c r="I28" s="8">
        <v>81.58</v>
      </c>
      <c r="J28" s="9">
        <f t="shared" ref="J28:J53" si="8">I28</f>
        <v>81.58</v>
      </c>
      <c r="K28" s="9">
        <f t="shared" ref="K28:K53" si="9">ROUND((H28/2),2)</f>
        <v>31.57</v>
      </c>
      <c r="L28" s="9">
        <f t="shared" ref="L28:L53" si="10">ROUND((J28/2),2)</f>
        <v>40.79</v>
      </c>
      <c r="M28" s="9">
        <f t="shared" ref="M28:M53" si="11">ROUND((K28+L28),2)</f>
        <v>72.36</v>
      </c>
      <c r="N28" s="10">
        <f>RANK(M28,$M$28:$M$28)</f>
        <v>1</v>
      </c>
      <c r="O28" s="11" t="str">
        <f>IF(N28&gt;C28,"","入围")</f>
        <v>入围</v>
      </c>
    </row>
    <row r="29" spans="1:15" s="12" customFormat="1" ht="18.95" customHeight="1" x14ac:dyDescent="0.15">
      <c r="A29" s="2">
        <v>24</v>
      </c>
      <c r="B29" s="3" t="s">
        <v>23</v>
      </c>
      <c r="C29" s="4">
        <v>1</v>
      </c>
      <c r="D29" s="2" t="s">
        <v>51</v>
      </c>
      <c r="E29" s="16" t="s">
        <v>97</v>
      </c>
      <c r="F29" s="5">
        <v>73.33</v>
      </c>
      <c r="G29" s="6" t="s">
        <v>13</v>
      </c>
      <c r="H29" s="7">
        <f t="shared" si="7"/>
        <v>73.33</v>
      </c>
      <c r="I29" s="8">
        <v>88.84</v>
      </c>
      <c r="J29" s="9">
        <f t="shared" si="8"/>
        <v>88.84</v>
      </c>
      <c r="K29" s="9">
        <f t="shared" si="9"/>
        <v>36.67</v>
      </c>
      <c r="L29" s="9">
        <f t="shared" si="10"/>
        <v>44.42</v>
      </c>
      <c r="M29" s="9">
        <f t="shared" si="11"/>
        <v>81.09</v>
      </c>
      <c r="N29" s="10">
        <f>RANK(M29,$M$29:$M$31)</f>
        <v>1</v>
      </c>
      <c r="O29" s="11" t="str">
        <f t="shared" ref="O29:O34" si="12">IF(N29&gt;C29,"","入围")</f>
        <v>入围</v>
      </c>
    </row>
    <row r="30" spans="1:15" s="12" customFormat="1" ht="18.95" customHeight="1" x14ac:dyDescent="0.15">
      <c r="A30" s="2">
        <v>25</v>
      </c>
      <c r="B30" s="3" t="s">
        <v>23</v>
      </c>
      <c r="C30" s="4">
        <v>1</v>
      </c>
      <c r="D30" s="2" t="s">
        <v>52</v>
      </c>
      <c r="E30" s="16" t="s">
        <v>98</v>
      </c>
      <c r="F30" s="5">
        <v>71.33</v>
      </c>
      <c r="G30" s="6" t="s">
        <v>13</v>
      </c>
      <c r="H30" s="7">
        <f t="shared" si="7"/>
        <v>71.33</v>
      </c>
      <c r="I30" s="8">
        <v>85.61</v>
      </c>
      <c r="J30" s="9">
        <f t="shared" si="8"/>
        <v>85.61</v>
      </c>
      <c r="K30" s="9">
        <f t="shared" si="9"/>
        <v>35.67</v>
      </c>
      <c r="L30" s="9">
        <f t="shared" si="10"/>
        <v>42.81</v>
      </c>
      <c r="M30" s="9">
        <f t="shared" si="11"/>
        <v>78.48</v>
      </c>
      <c r="N30" s="10">
        <f t="shared" ref="N30" si="13">RANK(M30,$M$29:$M$31)</f>
        <v>2</v>
      </c>
      <c r="O30" s="11" t="str">
        <f t="shared" si="12"/>
        <v/>
      </c>
    </row>
    <row r="31" spans="1:15" s="12" customFormat="1" ht="18.95" customHeight="1" x14ac:dyDescent="0.15">
      <c r="A31" s="2">
        <v>26</v>
      </c>
      <c r="B31" s="3" t="s">
        <v>23</v>
      </c>
      <c r="C31" s="4">
        <v>1</v>
      </c>
      <c r="D31" s="2" t="s">
        <v>53</v>
      </c>
      <c r="E31" s="16" t="s">
        <v>99</v>
      </c>
      <c r="F31" s="5">
        <v>63.33</v>
      </c>
      <c r="G31" s="6" t="s">
        <v>13</v>
      </c>
      <c r="H31" s="7">
        <f t="shared" si="7"/>
        <v>63.33</v>
      </c>
      <c r="I31" s="8">
        <v>87.34</v>
      </c>
      <c r="J31" s="9">
        <f t="shared" si="8"/>
        <v>87.34</v>
      </c>
      <c r="K31" s="9">
        <f t="shared" si="9"/>
        <v>31.67</v>
      </c>
      <c r="L31" s="9">
        <f t="shared" si="10"/>
        <v>43.67</v>
      </c>
      <c r="M31" s="9">
        <f t="shared" si="11"/>
        <v>75.34</v>
      </c>
      <c r="N31" s="10">
        <f>RANK(M31,$M$29:$M$31)</f>
        <v>3</v>
      </c>
      <c r="O31" s="11" t="str">
        <f t="shared" si="12"/>
        <v/>
      </c>
    </row>
    <row r="32" spans="1:15" s="12" customFormat="1" ht="18.95" customHeight="1" x14ac:dyDescent="0.15">
      <c r="A32" s="2">
        <v>27</v>
      </c>
      <c r="B32" s="3" t="s">
        <v>24</v>
      </c>
      <c r="C32" s="4">
        <v>1</v>
      </c>
      <c r="D32" s="2" t="s">
        <v>54</v>
      </c>
      <c r="E32" s="16" t="s">
        <v>100</v>
      </c>
      <c r="F32" s="5">
        <v>77.400000000000006</v>
      </c>
      <c r="G32" s="6" t="s">
        <v>13</v>
      </c>
      <c r="H32" s="7">
        <f t="shared" si="7"/>
        <v>77.400000000000006</v>
      </c>
      <c r="I32" s="8">
        <v>91.75</v>
      </c>
      <c r="J32" s="9">
        <f t="shared" si="8"/>
        <v>91.75</v>
      </c>
      <c r="K32" s="9">
        <f t="shared" si="9"/>
        <v>38.700000000000003</v>
      </c>
      <c r="L32" s="9">
        <f t="shared" si="10"/>
        <v>45.88</v>
      </c>
      <c r="M32" s="9">
        <f t="shared" si="11"/>
        <v>84.58</v>
      </c>
      <c r="N32" s="10">
        <f>RANK(M32,$M$32:$M$34)</f>
        <v>1</v>
      </c>
      <c r="O32" s="11" t="str">
        <f t="shared" si="12"/>
        <v>入围</v>
      </c>
    </row>
    <row r="33" spans="1:15" s="12" customFormat="1" ht="18.95" customHeight="1" x14ac:dyDescent="0.15">
      <c r="A33" s="2">
        <v>28</v>
      </c>
      <c r="B33" s="3" t="s">
        <v>24</v>
      </c>
      <c r="C33" s="4">
        <v>1</v>
      </c>
      <c r="D33" s="2" t="s">
        <v>55</v>
      </c>
      <c r="E33" s="16" t="s">
        <v>101</v>
      </c>
      <c r="F33" s="5">
        <v>68.87</v>
      </c>
      <c r="G33" s="6" t="s">
        <v>13</v>
      </c>
      <c r="H33" s="7">
        <f t="shared" si="7"/>
        <v>68.87</v>
      </c>
      <c r="I33" s="8">
        <v>94.86</v>
      </c>
      <c r="J33" s="9">
        <f t="shared" si="8"/>
        <v>94.86</v>
      </c>
      <c r="K33" s="9">
        <f t="shared" si="9"/>
        <v>34.44</v>
      </c>
      <c r="L33" s="9">
        <f t="shared" si="10"/>
        <v>47.43</v>
      </c>
      <c r="M33" s="9">
        <f t="shared" si="11"/>
        <v>81.87</v>
      </c>
      <c r="N33" s="10">
        <f t="shared" ref="N33" si="14">RANK(M33,$M$32:$M$34)</f>
        <v>2</v>
      </c>
      <c r="O33" s="11" t="str">
        <f>IF(N33&gt;C33,"","入围")</f>
        <v/>
      </c>
    </row>
    <row r="34" spans="1:15" s="12" customFormat="1" ht="18.95" customHeight="1" x14ac:dyDescent="0.15">
      <c r="A34" s="2">
        <v>29</v>
      </c>
      <c r="B34" s="3" t="s">
        <v>24</v>
      </c>
      <c r="C34" s="4">
        <v>1</v>
      </c>
      <c r="D34" s="2" t="s">
        <v>133</v>
      </c>
      <c r="E34" s="16" t="s">
        <v>102</v>
      </c>
      <c r="F34" s="5">
        <v>66.8</v>
      </c>
      <c r="G34" s="6" t="s">
        <v>13</v>
      </c>
      <c r="H34" s="7">
        <f t="shared" si="7"/>
        <v>66.8</v>
      </c>
      <c r="I34" s="14" t="s">
        <v>126</v>
      </c>
      <c r="J34" s="11" t="str">
        <f t="shared" si="8"/>
        <v>缺</v>
      </c>
      <c r="K34" s="15">
        <f t="shared" si="9"/>
        <v>33.4</v>
      </c>
      <c r="L34" s="11" t="s">
        <v>125</v>
      </c>
      <c r="M34" s="9">
        <v>33.4</v>
      </c>
      <c r="N34" s="10" t="s">
        <v>127</v>
      </c>
      <c r="O34" s="11" t="str">
        <f t="shared" si="12"/>
        <v/>
      </c>
    </row>
    <row r="35" spans="1:15" s="12" customFormat="1" ht="18.95" customHeight="1" x14ac:dyDescent="0.15">
      <c r="A35" s="2">
        <v>30</v>
      </c>
      <c r="B35" s="3" t="s">
        <v>25</v>
      </c>
      <c r="C35" s="4">
        <v>1</v>
      </c>
      <c r="D35" s="2" t="s">
        <v>56</v>
      </c>
      <c r="E35" s="16" t="s">
        <v>103</v>
      </c>
      <c r="F35" s="5">
        <v>66.400000000000006</v>
      </c>
      <c r="G35" s="6" t="s">
        <v>13</v>
      </c>
      <c r="H35" s="7">
        <f t="shared" si="7"/>
        <v>66.400000000000006</v>
      </c>
      <c r="I35" s="8">
        <v>87.48</v>
      </c>
      <c r="J35" s="9">
        <f t="shared" si="8"/>
        <v>87.48</v>
      </c>
      <c r="K35" s="9">
        <f t="shared" si="9"/>
        <v>33.200000000000003</v>
      </c>
      <c r="L35" s="9">
        <f t="shared" si="10"/>
        <v>43.74</v>
      </c>
      <c r="M35" s="9">
        <f t="shared" si="11"/>
        <v>76.94</v>
      </c>
      <c r="N35" s="10">
        <f>RANK(M35,$M$35:$M$35)</f>
        <v>1</v>
      </c>
      <c r="O35" s="11" t="str">
        <f>IF(N35&gt;C35,"","入围")</f>
        <v>入围</v>
      </c>
    </row>
    <row r="36" spans="1:15" s="12" customFormat="1" ht="18.95" customHeight="1" x14ac:dyDescent="0.15">
      <c r="A36" s="2">
        <v>31</v>
      </c>
      <c r="B36" s="3" t="s">
        <v>12</v>
      </c>
      <c r="C36" s="4">
        <v>1</v>
      </c>
      <c r="D36" s="2" t="s">
        <v>57</v>
      </c>
      <c r="E36" s="16" t="s">
        <v>104</v>
      </c>
      <c r="F36" s="5">
        <v>62.87</v>
      </c>
      <c r="G36" s="6" t="s">
        <v>13</v>
      </c>
      <c r="H36" s="7">
        <f t="shared" si="7"/>
        <v>62.87</v>
      </c>
      <c r="I36" s="8">
        <v>82.5</v>
      </c>
      <c r="J36" s="9">
        <f t="shared" si="8"/>
        <v>82.5</v>
      </c>
      <c r="K36" s="9">
        <f t="shared" si="9"/>
        <v>31.44</v>
      </c>
      <c r="L36" s="9">
        <f t="shared" si="10"/>
        <v>41.25</v>
      </c>
      <c r="M36" s="9">
        <f t="shared" si="11"/>
        <v>72.69</v>
      </c>
      <c r="N36" s="10">
        <f>RANK(M36,$M$36:$M$37)</f>
        <v>1</v>
      </c>
      <c r="O36" s="11" t="str">
        <f t="shared" ref="O36:O37" si="15">IF(N36&gt;C36,"","入围")</f>
        <v>入围</v>
      </c>
    </row>
    <row r="37" spans="1:15" s="12" customFormat="1" ht="18.95" customHeight="1" x14ac:dyDescent="0.15">
      <c r="A37" s="2">
        <v>32</v>
      </c>
      <c r="B37" s="3" t="s">
        <v>12</v>
      </c>
      <c r="C37" s="4">
        <v>1</v>
      </c>
      <c r="D37" s="2" t="s">
        <v>58</v>
      </c>
      <c r="E37" s="16" t="s">
        <v>105</v>
      </c>
      <c r="F37" s="5">
        <v>61.8</v>
      </c>
      <c r="G37" s="6" t="s">
        <v>13</v>
      </c>
      <c r="H37" s="7">
        <f t="shared" si="7"/>
        <v>61.8</v>
      </c>
      <c r="I37" s="8">
        <v>81.5</v>
      </c>
      <c r="J37" s="9">
        <f t="shared" si="8"/>
        <v>81.5</v>
      </c>
      <c r="K37" s="9">
        <f t="shared" si="9"/>
        <v>30.9</v>
      </c>
      <c r="L37" s="9">
        <f t="shared" si="10"/>
        <v>40.75</v>
      </c>
      <c r="M37" s="9">
        <f t="shared" si="11"/>
        <v>71.650000000000006</v>
      </c>
      <c r="N37" s="10">
        <f>RANK(M37,$M$36:$M$37)</f>
        <v>2</v>
      </c>
      <c r="O37" s="11" t="str">
        <f t="shared" si="15"/>
        <v/>
      </c>
    </row>
    <row r="38" spans="1:15" s="12" customFormat="1" ht="18.95" customHeight="1" x14ac:dyDescent="0.15">
      <c r="A38" s="2">
        <v>33</v>
      </c>
      <c r="B38" s="3" t="s">
        <v>26</v>
      </c>
      <c r="C38" s="4">
        <v>2</v>
      </c>
      <c r="D38" s="2" t="s">
        <v>59</v>
      </c>
      <c r="E38" s="16" t="s">
        <v>106</v>
      </c>
      <c r="F38" s="5">
        <v>74.8</v>
      </c>
      <c r="G38" s="6" t="s">
        <v>13</v>
      </c>
      <c r="H38" s="7">
        <f t="shared" ref="H38:H52" si="16">ROUND(SUM(F38:G38),2)</f>
        <v>74.8</v>
      </c>
      <c r="I38" s="8">
        <v>90.56</v>
      </c>
      <c r="J38" s="9">
        <f t="shared" ref="J38:J52" si="17">I38</f>
        <v>90.56</v>
      </c>
      <c r="K38" s="9">
        <f t="shared" ref="K38:K52" si="18">ROUND((H38/2),2)</f>
        <v>37.4</v>
      </c>
      <c r="L38" s="9">
        <f t="shared" ref="L38:L52" si="19">ROUND((J38/2),2)</f>
        <v>45.28</v>
      </c>
      <c r="M38" s="9">
        <f t="shared" ref="M38:M52" si="20">ROUND((K38+L38),2)</f>
        <v>82.68</v>
      </c>
      <c r="N38" s="10">
        <f t="shared" ref="N38:N43" si="21">RANK(M38,$M$38:$M$43)</f>
        <v>1</v>
      </c>
      <c r="O38" s="11" t="str">
        <f>IF(N38&gt;C38,"","入围")</f>
        <v>入围</v>
      </c>
    </row>
    <row r="39" spans="1:15" s="12" customFormat="1" ht="18.95" customHeight="1" x14ac:dyDescent="0.15">
      <c r="A39" s="2">
        <v>34</v>
      </c>
      <c r="B39" s="3" t="s">
        <v>26</v>
      </c>
      <c r="C39" s="4">
        <v>2</v>
      </c>
      <c r="D39" s="2" t="s">
        <v>60</v>
      </c>
      <c r="E39" s="16" t="s">
        <v>107</v>
      </c>
      <c r="F39" s="5">
        <v>73.930000000000007</v>
      </c>
      <c r="G39" s="6" t="s">
        <v>13</v>
      </c>
      <c r="H39" s="7">
        <f t="shared" si="16"/>
        <v>73.930000000000007</v>
      </c>
      <c r="I39" s="9">
        <v>86.27</v>
      </c>
      <c r="J39" s="9">
        <f t="shared" si="17"/>
        <v>86.27</v>
      </c>
      <c r="K39" s="9">
        <f t="shared" si="18"/>
        <v>36.97</v>
      </c>
      <c r="L39" s="9">
        <f t="shared" si="19"/>
        <v>43.14</v>
      </c>
      <c r="M39" s="9">
        <f t="shared" si="20"/>
        <v>80.11</v>
      </c>
      <c r="N39" s="10">
        <f t="shared" si="21"/>
        <v>2</v>
      </c>
      <c r="O39" s="11" t="str">
        <f t="shared" ref="O39:O42" si="22">IF(N39&gt;C39,"","入围")</f>
        <v>入围</v>
      </c>
    </row>
    <row r="40" spans="1:15" s="12" customFormat="1" ht="18.95" customHeight="1" x14ac:dyDescent="0.15">
      <c r="A40" s="2">
        <v>35</v>
      </c>
      <c r="B40" s="3" t="s">
        <v>26</v>
      </c>
      <c r="C40" s="4">
        <v>2</v>
      </c>
      <c r="D40" s="2" t="s">
        <v>61</v>
      </c>
      <c r="E40" s="16" t="s">
        <v>108</v>
      </c>
      <c r="F40" s="5">
        <v>70.67</v>
      </c>
      <c r="G40" s="6" t="s">
        <v>13</v>
      </c>
      <c r="H40" s="7">
        <f t="shared" si="16"/>
        <v>70.67</v>
      </c>
      <c r="I40" s="9">
        <v>83.89</v>
      </c>
      <c r="J40" s="9">
        <f t="shared" si="17"/>
        <v>83.89</v>
      </c>
      <c r="K40" s="9">
        <f t="shared" si="18"/>
        <v>35.340000000000003</v>
      </c>
      <c r="L40" s="9">
        <f t="shared" si="19"/>
        <v>41.95</v>
      </c>
      <c r="M40" s="9">
        <f t="shared" si="20"/>
        <v>77.290000000000006</v>
      </c>
      <c r="N40" s="10">
        <f t="shared" si="21"/>
        <v>3</v>
      </c>
      <c r="O40" s="11" t="str">
        <f t="shared" si="22"/>
        <v/>
      </c>
    </row>
    <row r="41" spans="1:15" s="12" customFormat="1" ht="18.95" customHeight="1" x14ac:dyDescent="0.15">
      <c r="A41" s="2">
        <v>36</v>
      </c>
      <c r="B41" s="3" t="s">
        <v>26</v>
      </c>
      <c r="C41" s="4">
        <v>2</v>
      </c>
      <c r="D41" s="2" t="s">
        <v>62</v>
      </c>
      <c r="E41" s="16" t="s">
        <v>109</v>
      </c>
      <c r="F41" s="5">
        <v>68.13</v>
      </c>
      <c r="G41" s="6" t="s">
        <v>13</v>
      </c>
      <c r="H41" s="7">
        <f t="shared" si="16"/>
        <v>68.13</v>
      </c>
      <c r="I41" s="9">
        <v>85.66</v>
      </c>
      <c r="J41" s="9">
        <f t="shared" si="17"/>
        <v>85.66</v>
      </c>
      <c r="K41" s="9">
        <f t="shared" si="18"/>
        <v>34.07</v>
      </c>
      <c r="L41" s="9">
        <f t="shared" si="19"/>
        <v>42.83</v>
      </c>
      <c r="M41" s="9">
        <f t="shared" si="20"/>
        <v>76.900000000000006</v>
      </c>
      <c r="N41" s="10">
        <f t="shared" si="21"/>
        <v>4</v>
      </c>
      <c r="O41" s="11" t="str">
        <f t="shared" si="22"/>
        <v/>
      </c>
    </row>
    <row r="42" spans="1:15" s="12" customFormat="1" ht="18.95" customHeight="1" x14ac:dyDescent="0.15">
      <c r="A42" s="2">
        <v>37</v>
      </c>
      <c r="B42" s="3" t="s">
        <v>26</v>
      </c>
      <c r="C42" s="4">
        <v>2</v>
      </c>
      <c r="D42" s="2" t="s">
        <v>63</v>
      </c>
      <c r="E42" s="16" t="s">
        <v>110</v>
      </c>
      <c r="F42" s="5">
        <v>65.53</v>
      </c>
      <c r="G42" s="6" t="s">
        <v>13</v>
      </c>
      <c r="H42" s="7">
        <f t="shared" si="16"/>
        <v>65.53</v>
      </c>
      <c r="I42" s="9">
        <v>86.28</v>
      </c>
      <c r="J42" s="9">
        <f t="shared" si="17"/>
        <v>86.28</v>
      </c>
      <c r="K42" s="9">
        <f t="shared" si="18"/>
        <v>32.770000000000003</v>
      </c>
      <c r="L42" s="9">
        <f t="shared" si="19"/>
        <v>43.14</v>
      </c>
      <c r="M42" s="9">
        <f t="shared" si="20"/>
        <v>75.91</v>
      </c>
      <c r="N42" s="10">
        <f t="shared" si="21"/>
        <v>5</v>
      </c>
      <c r="O42" s="11" t="str">
        <f t="shared" si="22"/>
        <v/>
      </c>
    </row>
    <row r="43" spans="1:15" s="12" customFormat="1" ht="18.95" customHeight="1" x14ac:dyDescent="0.15">
      <c r="A43" s="2">
        <v>38</v>
      </c>
      <c r="B43" s="3" t="s">
        <v>26</v>
      </c>
      <c r="C43" s="4">
        <v>2</v>
      </c>
      <c r="D43" s="2" t="s">
        <v>64</v>
      </c>
      <c r="E43" s="16" t="s">
        <v>111</v>
      </c>
      <c r="F43" s="5">
        <v>62.87</v>
      </c>
      <c r="G43" s="6" t="s">
        <v>13</v>
      </c>
      <c r="H43" s="7">
        <f t="shared" si="16"/>
        <v>62.87</v>
      </c>
      <c r="I43" s="9">
        <v>83.05</v>
      </c>
      <c r="J43" s="9">
        <f t="shared" si="17"/>
        <v>83.05</v>
      </c>
      <c r="K43" s="9">
        <f t="shared" si="18"/>
        <v>31.44</v>
      </c>
      <c r="L43" s="9">
        <f t="shared" si="19"/>
        <v>41.53</v>
      </c>
      <c r="M43" s="9">
        <f t="shared" si="20"/>
        <v>72.97</v>
      </c>
      <c r="N43" s="10">
        <f t="shared" si="21"/>
        <v>6</v>
      </c>
      <c r="O43" s="11" t="str">
        <f>IF(N43&gt;C43,"","入围")</f>
        <v/>
      </c>
    </row>
    <row r="44" spans="1:15" s="12" customFormat="1" ht="18.95" customHeight="1" x14ac:dyDescent="0.15">
      <c r="A44" s="2">
        <v>39</v>
      </c>
      <c r="B44" s="3" t="s">
        <v>27</v>
      </c>
      <c r="C44" s="4">
        <v>2</v>
      </c>
      <c r="D44" s="2" t="s">
        <v>15</v>
      </c>
      <c r="E44" s="16" t="s">
        <v>112</v>
      </c>
      <c r="F44" s="5">
        <v>82.73</v>
      </c>
      <c r="G44" s="6" t="s">
        <v>13</v>
      </c>
      <c r="H44" s="7">
        <f t="shared" si="16"/>
        <v>82.73</v>
      </c>
      <c r="I44" s="9">
        <v>86.12</v>
      </c>
      <c r="J44" s="9">
        <f t="shared" si="17"/>
        <v>86.12</v>
      </c>
      <c r="K44" s="9">
        <f t="shared" si="18"/>
        <v>41.37</v>
      </c>
      <c r="L44" s="9">
        <f t="shared" si="19"/>
        <v>43.06</v>
      </c>
      <c r="M44" s="9">
        <f t="shared" si="20"/>
        <v>84.43</v>
      </c>
      <c r="N44" s="10">
        <f t="shared" ref="N44:N49" si="23">RANK(M44,$M$44:$M$49)</f>
        <v>1</v>
      </c>
      <c r="O44" s="11" t="str">
        <f>IF(N44&gt;C44,"","入围")</f>
        <v>入围</v>
      </c>
    </row>
    <row r="45" spans="1:15" s="12" customFormat="1" ht="18.95" customHeight="1" x14ac:dyDescent="0.15">
      <c r="A45" s="2">
        <v>40</v>
      </c>
      <c r="B45" s="3" t="s">
        <v>27</v>
      </c>
      <c r="C45" s="4">
        <v>2</v>
      </c>
      <c r="D45" s="2" t="s">
        <v>65</v>
      </c>
      <c r="E45" s="16" t="s">
        <v>113</v>
      </c>
      <c r="F45" s="5">
        <v>68.73</v>
      </c>
      <c r="G45" s="6" t="s">
        <v>13</v>
      </c>
      <c r="H45" s="7">
        <f t="shared" si="16"/>
        <v>68.73</v>
      </c>
      <c r="I45" s="9">
        <v>89.1</v>
      </c>
      <c r="J45" s="9">
        <f t="shared" si="17"/>
        <v>89.1</v>
      </c>
      <c r="K45" s="9">
        <f t="shared" si="18"/>
        <v>34.369999999999997</v>
      </c>
      <c r="L45" s="9">
        <f t="shared" si="19"/>
        <v>44.55</v>
      </c>
      <c r="M45" s="9">
        <f t="shared" si="20"/>
        <v>78.92</v>
      </c>
      <c r="N45" s="10">
        <f t="shared" si="23"/>
        <v>2</v>
      </c>
      <c r="O45" s="11" t="str">
        <f t="shared" ref="O45:O53" si="24">IF(N45&gt;C45,"","入围")</f>
        <v>入围</v>
      </c>
    </row>
    <row r="46" spans="1:15" s="12" customFormat="1" ht="18.95" customHeight="1" x14ac:dyDescent="0.15">
      <c r="A46" s="2">
        <v>41</v>
      </c>
      <c r="B46" s="3" t="s">
        <v>27</v>
      </c>
      <c r="C46" s="4">
        <v>2</v>
      </c>
      <c r="D46" s="2" t="s">
        <v>66</v>
      </c>
      <c r="E46" s="16" t="s">
        <v>114</v>
      </c>
      <c r="F46" s="5">
        <v>68.400000000000006</v>
      </c>
      <c r="G46" s="6" t="s">
        <v>13</v>
      </c>
      <c r="H46" s="7">
        <f t="shared" si="16"/>
        <v>68.400000000000006</v>
      </c>
      <c r="I46" s="9">
        <v>86.89</v>
      </c>
      <c r="J46" s="9">
        <f t="shared" si="17"/>
        <v>86.89</v>
      </c>
      <c r="K46" s="9">
        <f t="shared" si="18"/>
        <v>34.200000000000003</v>
      </c>
      <c r="L46" s="9">
        <f t="shared" si="19"/>
        <v>43.45</v>
      </c>
      <c r="M46" s="9">
        <f t="shared" si="20"/>
        <v>77.650000000000006</v>
      </c>
      <c r="N46" s="10">
        <f t="shared" si="23"/>
        <v>3</v>
      </c>
      <c r="O46" s="11" t="str">
        <f t="shared" si="24"/>
        <v/>
      </c>
    </row>
    <row r="47" spans="1:15" s="12" customFormat="1" ht="18.95" customHeight="1" x14ac:dyDescent="0.15">
      <c r="A47" s="2">
        <v>42</v>
      </c>
      <c r="B47" s="3" t="s">
        <v>27</v>
      </c>
      <c r="C47" s="4">
        <v>2</v>
      </c>
      <c r="D47" s="2" t="s">
        <v>69</v>
      </c>
      <c r="E47" s="16" t="s">
        <v>117</v>
      </c>
      <c r="F47" s="5">
        <v>66.2</v>
      </c>
      <c r="G47" s="6" t="s">
        <v>13</v>
      </c>
      <c r="H47" s="7">
        <f t="shared" si="16"/>
        <v>66.2</v>
      </c>
      <c r="I47" s="9">
        <v>87.46</v>
      </c>
      <c r="J47" s="9">
        <f t="shared" si="17"/>
        <v>87.46</v>
      </c>
      <c r="K47" s="9">
        <f t="shared" si="18"/>
        <v>33.1</v>
      </c>
      <c r="L47" s="9">
        <f t="shared" si="19"/>
        <v>43.73</v>
      </c>
      <c r="M47" s="9">
        <f t="shared" si="20"/>
        <v>76.83</v>
      </c>
      <c r="N47" s="10">
        <f t="shared" si="23"/>
        <v>4</v>
      </c>
      <c r="O47" s="11" t="str">
        <f t="shared" si="24"/>
        <v/>
      </c>
    </row>
    <row r="48" spans="1:15" s="12" customFormat="1" ht="18.95" customHeight="1" x14ac:dyDescent="0.15">
      <c r="A48" s="2">
        <v>43</v>
      </c>
      <c r="B48" s="3" t="s">
        <v>27</v>
      </c>
      <c r="C48" s="4">
        <v>2</v>
      </c>
      <c r="D48" s="2" t="s">
        <v>67</v>
      </c>
      <c r="E48" s="16" t="s">
        <v>115</v>
      </c>
      <c r="F48" s="5">
        <v>67.47</v>
      </c>
      <c r="G48" s="6" t="s">
        <v>13</v>
      </c>
      <c r="H48" s="7">
        <f t="shared" si="16"/>
        <v>67.47</v>
      </c>
      <c r="I48" s="9">
        <v>86</v>
      </c>
      <c r="J48" s="9">
        <f t="shared" si="17"/>
        <v>86</v>
      </c>
      <c r="K48" s="9">
        <f t="shared" si="18"/>
        <v>33.74</v>
      </c>
      <c r="L48" s="9">
        <f t="shared" si="19"/>
        <v>43</v>
      </c>
      <c r="M48" s="9">
        <f t="shared" si="20"/>
        <v>76.739999999999995</v>
      </c>
      <c r="N48" s="10">
        <f t="shared" si="23"/>
        <v>5</v>
      </c>
      <c r="O48" s="11" t="str">
        <f t="shared" si="24"/>
        <v/>
      </c>
    </row>
    <row r="49" spans="1:15" s="12" customFormat="1" ht="18.95" customHeight="1" x14ac:dyDescent="0.15">
      <c r="A49" s="2">
        <v>44</v>
      </c>
      <c r="B49" s="3" t="s">
        <v>27</v>
      </c>
      <c r="C49" s="4">
        <v>2</v>
      </c>
      <c r="D49" s="2" t="s">
        <v>68</v>
      </c>
      <c r="E49" s="16" t="s">
        <v>116</v>
      </c>
      <c r="F49" s="5">
        <v>66.47</v>
      </c>
      <c r="G49" s="6" t="s">
        <v>13</v>
      </c>
      <c r="H49" s="7">
        <f t="shared" si="16"/>
        <v>66.47</v>
      </c>
      <c r="I49" s="9">
        <v>85.62</v>
      </c>
      <c r="J49" s="9">
        <f t="shared" si="17"/>
        <v>85.62</v>
      </c>
      <c r="K49" s="9">
        <f t="shared" si="18"/>
        <v>33.24</v>
      </c>
      <c r="L49" s="9">
        <f t="shared" si="19"/>
        <v>42.81</v>
      </c>
      <c r="M49" s="9">
        <f t="shared" si="20"/>
        <v>76.05</v>
      </c>
      <c r="N49" s="10">
        <f t="shared" si="23"/>
        <v>6</v>
      </c>
      <c r="O49" s="11" t="str">
        <f>IF(N49&gt;C49,"","入围")</f>
        <v/>
      </c>
    </row>
    <row r="50" spans="1:15" s="12" customFormat="1" ht="18.95" customHeight="1" x14ac:dyDescent="0.15">
      <c r="A50" s="2">
        <v>45</v>
      </c>
      <c r="B50" s="3" t="s">
        <v>28</v>
      </c>
      <c r="C50" s="4">
        <v>1</v>
      </c>
      <c r="D50" s="2" t="s">
        <v>70</v>
      </c>
      <c r="E50" s="16" t="s">
        <v>118</v>
      </c>
      <c r="F50" s="5">
        <v>70.13</v>
      </c>
      <c r="G50" s="6" t="s">
        <v>13</v>
      </c>
      <c r="H50" s="7">
        <f t="shared" si="16"/>
        <v>70.13</v>
      </c>
      <c r="I50" s="9">
        <v>88.89</v>
      </c>
      <c r="J50" s="9">
        <f t="shared" si="17"/>
        <v>88.89</v>
      </c>
      <c r="K50" s="9">
        <f t="shared" si="18"/>
        <v>35.07</v>
      </c>
      <c r="L50" s="9">
        <f t="shared" si="19"/>
        <v>44.45</v>
      </c>
      <c r="M50" s="9">
        <f t="shared" si="20"/>
        <v>79.52</v>
      </c>
      <c r="N50" s="10">
        <f>RANK(M50,$M$50:$M$52)</f>
        <v>1</v>
      </c>
      <c r="O50" s="11" t="str">
        <f t="shared" si="24"/>
        <v>入围</v>
      </c>
    </row>
    <row r="51" spans="1:15" s="12" customFormat="1" ht="18.95" customHeight="1" x14ac:dyDescent="0.15">
      <c r="A51" s="2">
        <v>46</v>
      </c>
      <c r="B51" s="3" t="s">
        <v>28</v>
      </c>
      <c r="C51" s="4">
        <v>1</v>
      </c>
      <c r="D51" s="2" t="s">
        <v>72</v>
      </c>
      <c r="E51" s="16" t="s">
        <v>120</v>
      </c>
      <c r="F51" s="5">
        <v>67.2</v>
      </c>
      <c r="G51" s="6" t="s">
        <v>13</v>
      </c>
      <c r="H51" s="7">
        <f t="shared" si="16"/>
        <v>67.2</v>
      </c>
      <c r="I51" s="9">
        <v>89.43</v>
      </c>
      <c r="J51" s="9">
        <f t="shared" si="17"/>
        <v>89.43</v>
      </c>
      <c r="K51" s="9">
        <f t="shared" si="18"/>
        <v>33.6</v>
      </c>
      <c r="L51" s="9">
        <f t="shared" si="19"/>
        <v>44.72</v>
      </c>
      <c r="M51" s="9">
        <f t="shared" si="20"/>
        <v>78.319999999999993</v>
      </c>
      <c r="N51" s="10">
        <f>RANK(M51,$M$50:$M$52)</f>
        <v>2</v>
      </c>
      <c r="O51" s="11" t="str">
        <f t="shared" si="24"/>
        <v/>
      </c>
    </row>
    <row r="52" spans="1:15" s="12" customFormat="1" ht="18.95" customHeight="1" x14ac:dyDescent="0.15">
      <c r="A52" s="2">
        <v>47</v>
      </c>
      <c r="B52" s="3" t="s">
        <v>28</v>
      </c>
      <c r="C52" s="4">
        <v>1</v>
      </c>
      <c r="D52" s="2" t="s">
        <v>71</v>
      </c>
      <c r="E52" s="16" t="s">
        <v>119</v>
      </c>
      <c r="F52" s="5">
        <v>67.599999999999994</v>
      </c>
      <c r="G52" s="6" t="s">
        <v>13</v>
      </c>
      <c r="H52" s="7">
        <f t="shared" si="16"/>
        <v>67.599999999999994</v>
      </c>
      <c r="I52" s="9">
        <v>86.7</v>
      </c>
      <c r="J52" s="9">
        <f t="shared" si="17"/>
        <v>86.7</v>
      </c>
      <c r="K52" s="9">
        <f t="shared" si="18"/>
        <v>33.799999999999997</v>
      </c>
      <c r="L52" s="9">
        <f t="shared" si="19"/>
        <v>43.35</v>
      </c>
      <c r="M52" s="9">
        <f t="shared" si="20"/>
        <v>77.150000000000006</v>
      </c>
      <c r="N52" s="10">
        <f>RANK(M52,$M$50:$M$52)</f>
        <v>3</v>
      </c>
      <c r="O52" s="11" t="str">
        <f>IF(N52&gt;C52,"","入围")</f>
        <v/>
      </c>
    </row>
    <row r="53" spans="1:15" s="12" customFormat="1" ht="18.95" customHeight="1" x14ac:dyDescent="0.15">
      <c r="A53" s="2">
        <v>48</v>
      </c>
      <c r="B53" s="3" t="s">
        <v>29</v>
      </c>
      <c r="C53" s="4">
        <v>1</v>
      </c>
      <c r="D53" s="2" t="s">
        <v>73</v>
      </c>
      <c r="E53" s="16" t="s">
        <v>121</v>
      </c>
      <c r="F53" s="5">
        <v>56.33</v>
      </c>
      <c r="G53" s="6">
        <v>5</v>
      </c>
      <c r="H53" s="7">
        <f t="shared" si="7"/>
        <v>61.33</v>
      </c>
      <c r="I53" s="9">
        <v>82.4</v>
      </c>
      <c r="J53" s="9">
        <f t="shared" si="8"/>
        <v>82.4</v>
      </c>
      <c r="K53" s="9">
        <f t="shared" si="9"/>
        <v>30.67</v>
      </c>
      <c r="L53" s="9">
        <f t="shared" si="10"/>
        <v>41.2</v>
      </c>
      <c r="M53" s="9">
        <f t="shared" si="11"/>
        <v>71.87</v>
      </c>
      <c r="N53" s="10">
        <f>RANK(M53,$M$53:$M$53)</f>
        <v>1</v>
      </c>
      <c r="O53" s="11" t="str">
        <f t="shared" si="24"/>
        <v>入围</v>
      </c>
    </row>
  </sheetData>
  <sheetProtection algorithmName="SHA-512" hashValue="CaJYzsoUFPQti9wGlkLkMi/v+wdIe/xEF5ew5yMFbEGH+Lva69n6YtNNLPzVU1EblgOw98o88kuJ5C3vX7TzxQ==" saltValue="0FnGMM1+NtuCSNF32UQ5Kg==" spinCount="100000" sheet="1" formatColumns="0" formatRows="0" autoFilter="0"/>
  <autoFilter ref="A5:O53" xr:uid="{B921404E-DDA2-492E-953A-3460AD1FF1B1}"/>
  <sortState xmlns:xlrd2="http://schemas.microsoft.com/office/spreadsheetml/2017/richdata2" ref="A50:Z52">
    <sortCondition ref="N50:N52"/>
  </sortState>
  <mergeCells count="20">
    <mergeCell ref="J4:J5"/>
    <mergeCell ref="K4:K5"/>
    <mergeCell ref="L4:L5"/>
    <mergeCell ref="A1:B1"/>
    <mergeCell ref="M4:M5"/>
    <mergeCell ref="A2:O2"/>
    <mergeCell ref="A3:A5"/>
    <mergeCell ref="B3:B5"/>
    <mergeCell ref="C3:C5"/>
    <mergeCell ref="D3:D5"/>
    <mergeCell ref="E3:E5"/>
    <mergeCell ref="F3:H3"/>
    <mergeCell ref="I3:J3"/>
    <mergeCell ref="K3:M3"/>
    <mergeCell ref="N3:N5"/>
    <mergeCell ref="O3:O5"/>
    <mergeCell ref="F4:F5"/>
    <mergeCell ref="G4:G5"/>
    <mergeCell ref="H4:H5"/>
    <mergeCell ref="I4:I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成绩汇总-中学</vt:lpstr>
      <vt:lpstr>'成绩汇总-中学'!Print_Titles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勋进 马</cp:lastModifiedBy>
  <cp:lastPrinted>2026-06-01T02:00:59Z</cp:lastPrinted>
  <dcterms:created xsi:type="dcterms:W3CDTF">2013-07-08T00:27:27Z</dcterms:created>
  <dcterms:modified xsi:type="dcterms:W3CDTF">2026-06-01T09:08:29Z</dcterms:modified>
</cp:coreProperties>
</file>